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15"/>
  <workbookPr filterPrivacy="1"/>
  <xr:revisionPtr revIDLastSave="0" documentId="8_{5A3773E8-2ACF-4135-8B02-A6C9AE6EA9E9}" xr6:coauthVersionLast="47" xr6:coauthVersionMax="47" xr10:uidLastSave="{00000000-0000-0000-0000-000000000000}"/>
  <bookViews>
    <workbookView xWindow="-120" yWindow="-120" windowWidth="29040" windowHeight="15720" xr2:uid="{00000000-000D-0000-FFFF-FFFF00000000}"/>
  </bookViews>
  <sheets>
    <sheet name="PriNext Calculator" sheetId="3" r:id="rId1"/>
    <sheet name="RAW materials" sheetId="2" state="hidden" r:id="rId2"/>
  </sheets>
  <definedNames>
    <definedName name="Acetoacetates" localSheetId="0">Table4[Acetoacetates]</definedName>
    <definedName name="Acetoacetates">Table4[Acetoacetates]</definedName>
    <definedName name="Acrylates" localSheetId="0">Table5[Acrylates]</definedName>
    <definedName name="Acrylates">Table5[Acrylates]</definedName>
    <definedName name="Catalyst" localSheetId="0">Table6[Catalyst]</definedName>
    <definedName name="Catalyst">Table6[Catalyst]</definedName>
    <definedName name="CombinedMonthlyPayment">#REF!</definedName>
    <definedName name="ConsLoanPayback" localSheetId="0">#REF!</definedName>
    <definedName name="ConsLoanPayback">#REF!</definedName>
    <definedName name="EstimatedAnnualSalary" localSheetId="0">#REF!</definedName>
    <definedName name="EstimatedAnnualSalary">#REF!</definedName>
    <definedName name="EstimatedMonthlySalary" localSheetId="0">#REF!</definedName>
    <definedName name="EstimatedMonthlySalary">#REF!</definedName>
    <definedName name="LoanPaybackStart" localSheetId="0">#REF!</definedName>
    <definedName name="LoanPaybackStart">#REF!</definedName>
    <definedName name="LoanStartLToday" localSheetId="0">IF('PriNext Calculator'!LoanPaybackStart&lt;TODAY(),TRUE,FALSE)</definedName>
    <definedName name="LoanStartLToday">IF(LoanPaybackStart&lt;TODAY(),TRUE,FALSE)</definedName>
    <definedName name="PercentAboveBelow" localSheetId="0">IF(#REF!/'PriNext Calculator'!EstimatedMonthlySalary&gt;=0.08,"above","below")</definedName>
    <definedName name="PercentAboveBelow">IF(#REF!/EstimatedMonthlySalary&gt;=0.08,"above","below")</definedName>
    <definedName name="PercentageOfIncome">"CollegeLoans[[#Totals],[Monthly Payment]]/EstimatedMonthlySalary"</definedName>
    <definedName name="PercentageOfMonthlyIncome" localSheetId="0">#REF!/'PriNext Calculator'!EstimatedMonthlySalary</definedName>
    <definedName name="PercentageOfMonthlyIncome">#REF!/EstimatedMonthlySalary</definedName>
    <definedName name="_xlnm.Print_Titles" localSheetId="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3" l="1"/>
  <c r="C2" i="2"/>
  <c r="I9" i="2"/>
  <c r="H9" i="2"/>
  <c r="I8" i="2"/>
  <c r="K17" i="3" s="1"/>
  <c r="H8" i="2"/>
  <c r="J17" i="3" s="1"/>
  <c r="C5" i="2"/>
  <c r="C4" i="2"/>
  <c r="C3" i="2"/>
  <c r="K12" i="3"/>
  <c r="J22" i="3"/>
  <c r="M22" i="3" s="1" a="1"/>
  <c r="M22" i="3" s="1"/>
  <c r="L20" i="3"/>
  <c r="K20" i="3"/>
  <c r="J20" i="3"/>
  <c r="L19" i="3"/>
  <c r="K19" i="3"/>
  <c r="J19" i="3"/>
  <c r="L18" i="3"/>
  <c r="K18" i="3"/>
  <c r="J18" i="3"/>
  <c r="J16" i="3"/>
  <c r="L15" i="3"/>
  <c r="K15" i="3"/>
  <c r="J15" i="3"/>
  <c r="K14" i="3"/>
  <c r="J14" i="3"/>
  <c r="L13" i="3"/>
  <c r="K13" i="3"/>
  <c r="J13" i="3"/>
  <c r="J12" i="3" l="1"/>
  <c r="M23" i="3"/>
  <c r="J9" i="2"/>
  <c r="J8" i="2"/>
  <c r="L17" i="3" s="1"/>
  <c r="J7" i="2" l="1"/>
  <c r="J6" i="2"/>
  <c r="J5" i="2"/>
  <c r="J4" i="2"/>
  <c r="J3" i="2"/>
  <c r="J2" i="2"/>
  <c r="E3" i="2"/>
  <c r="E4" i="2"/>
  <c r="E5" i="2"/>
  <c r="E2" i="2"/>
  <c r="L12" i="3" l="1"/>
  <c r="M24"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
    <bk>
      <extLst>
        <ext uri="{3e2802c4-a4d2-4d8b-9148-e3be6c30e623}">
          <xlrd:rvb i="0"/>
        </ext>
      </extLst>
    </bk>
  </future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<sst xmlns="http://schemas.openxmlformats.org/spreadsheetml/2006/main" count="85" uniqueCount="56">
  <si>
    <t xml:space="preserve">PriNext™ Calculator </t>
  </si>
  <si>
    <t>We have developed this calculator to assist you in determining your formulation ratio based on mass, catalyst and acetoacetate and acrylate combinations. 
Please follow the steps bellow!</t>
  </si>
  <si>
    <t>1. Select PriNext grade</t>
  </si>
  <si>
    <t>Product
 (drop down menu)</t>
  </si>
  <si>
    <t>Molecular weight</t>
  </si>
  <si>
    <t>Functional​ity</t>
  </si>
  <si>
    <t>Equivalent weight</t>
  </si>
  <si>
    <t>Mass (g)</t>
  </si>
  <si>
    <t xml:space="preserve">1.1 Adjust the molecular weight of PriNext provided via CoA here: </t>
  </si>
  <si>
    <t>PriNext™ 2F1</t>
  </si>
  <si>
    <t xml:space="preserve">1.2 Now, go to the main table and select the PriNext grade. You can combine different grades.  </t>
  </si>
  <si>
    <t>ACETOACETATE</t>
  </si>
  <si>
    <t>Empty field</t>
  </si>
  <si>
    <r>
      <t xml:space="preserve">4. 
Add the mass value for each acetoacetate and acrylate selected
</t>
    </r>
    <r>
      <rPr>
        <sz val="12"/>
        <color theme="1"/>
        <rFont val="Arial"/>
        <family val="2"/>
      </rPr>
      <t>(fill the grey fields under mass column)</t>
    </r>
    <r>
      <rPr>
        <sz val="18"/>
        <color theme="1"/>
        <rFont val="Arial"/>
        <family val="2"/>
      </rPr>
      <t xml:space="preserve"> </t>
    </r>
  </si>
  <si>
    <t>PriNext™ 4F1</t>
  </si>
  <si>
    <t>PriNext™ 6F1</t>
  </si>
  <si>
    <t>PriNext™ 6F2</t>
  </si>
  <si>
    <t>\</t>
  </si>
  <si>
    <t>2. Select Acrylate</t>
  </si>
  <si>
    <t>ACRYLATE</t>
  </si>
  <si>
    <t xml:space="preserve">2.1  Select the acrylate in the main table. You can combine different gardes. </t>
  </si>
  <si>
    <t xml:space="preserve">2.2 If the acrylate you use is not listed, add it manually to the "Other acrylates" table below. Then go to the main table and select "Other" from the drop down menu. </t>
  </si>
  <si>
    <t xml:space="preserve">3. Select the % of Catalyst </t>
  </si>
  <si>
    <t>CATALYST</t>
  </si>
  <si>
    <t>DBU 0.50%</t>
  </si>
  <si>
    <t xml:space="preserve">TOTAL MASS </t>
  </si>
  <si>
    <t>RATIO : Acetoacetate / Acrylate</t>
  </si>
  <si>
    <r>
      <t xml:space="preserve">This is your formulation ratio! 
</t>
    </r>
    <r>
      <rPr>
        <sz val="10"/>
        <color theme="1"/>
        <rFont val="Arial"/>
        <family val="2"/>
      </rPr>
      <t xml:space="preserve">Note: ratio should be &gt;1 for stable formulation. </t>
    </r>
  </si>
  <si>
    <t>OTHER ACRYLATES</t>
  </si>
  <si>
    <t>Molecular Weight</t>
  </si>
  <si>
    <t>Functional​
Acrylate- groups</t>
  </si>
  <si>
    <t>Other 1</t>
  </si>
  <si>
    <t>Other 2</t>
  </si>
  <si>
    <t>Acetoacetates</t>
  </si>
  <si>
    <t>Molweight</t>
  </si>
  <si>
    <t>Functionality</t>
  </si>
  <si>
    <t>Acrylates</t>
  </si>
  <si>
    <t>Catalyst</t>
  </si>
  <si>
    <t>Column1</t>
  </si>
  <si>
    <t>Column2</t>
  </si>
  <si>
    <t>SR295</t>
  </si>
  <si>
    <t>DBU 0.10%</t>
  </si>
  <si>
    <t>%</t>
  </si>
  <si>
    <t>SR349</t>
  </si>
  <si>
    <t>DBU 0.20%</t>
  </si>
  <si>
    <t>SR355</t>
  </si>
  <si>
    <t>DBU 0.30%</t>
  </si>
  <si>
    <t>SR368</t>
  </si>
  <si>
    <t>DBU 0.40%</t>
  </si>
  <si>
    <t>SR399</t>
  </si>
  <si>
    <t>SR494</t>
  </si>
  <si>
    <t>DBU 0.60%</t>
  </si>
  <si>
    <t>DBU 0.70%</t>
  </si>
  <si>
    <t>DBU 0.80%</t>
  </si>
  <si>
    <t>DBU 0.90%</t>
  </si>
  <si>
    <t>DBU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</si>
</sst>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0"/>
  </numFmts>
  <fonts count="34">
    <font>
      <sz val="11"/>
      <color theme="3"/>
      <name val="Trebuchet MS"/>
      <family val="2"/>
      <scheme val="minor"/>
    </font>
    <font>
      <sz val="11"/>
      <color theme="1"/>
      <name val="Trebuchet MS"/>
      <family val="2"/>
      <scheme val="minor"/>
    </font>
    <font>
      <sz val="11"/>
      <color theme="1"/>
      <name val="Trebuchet MS"/>
      <family val="2"/>
      <scheme val="minor"/>
    </font>
    <font>
      <b/>
      <sz val="14"/>
      <color theme="3"/>
      <name val="Trebuchet MS"/>
      <family val="2"/>
      <scheme val="minor"/>
    </font>
    <font>
      <b/>
      <sz val="29"/>
      <color theme="0"/>
      <name val="Trebuchet MS"/>
      <family val="2"/>
      <scheme val="major"/>
    </font>
    <font>
      <b/>
      <sz val="17"/>
      <color theme="3"/>
      <name val="Trebuchet MS"/>
      <family val="2"/>
      <scheme val="minor"/>
    </font>
    <font>
      <b/>
      <sz val="11"/>
      <color theme="3"/>
      <name val="Trebuchet MS"/>
      <family val="2"/>
      <scheme val="minor"/>
    </font>
    <font>
      <b/>
      <sz val="11"/>
      <color theme="1"/>
      <name val="Trebuchet MS"/>
      <family val="2"/>
      <scheme val="minor"/>
    </font>
    <font>
      <i/>
      <sz val="11"/>
      <color theme="1" tint="0.34998626667073579"/>
      <name val="Trebuchet MS"/>
      <family val="2"/>
      <scheme val="minor"/>
    </font>
    <font>
      <b/>
      <sz val="16"/>
      <color theme="6" tint="-0.24994659260841701"/>
      <name val="Trebuchet MS"/>
      <family val="2"/>
      <scheme val="minor"/>
    </font>
    <font>
      <sz val="11"/>
      <color theme="3"/>
      <name val="Trebuchet MS"/>
      <family val="2"/>
    </font>
    <font>
      <b/>
      <sz val="17"/>
      <color theme="3"/>
      <name val="Trebuchet MS"/>
      <family val="2"/>
    </font>
    <font>
      <b/>
      <sz val="60"/>
      <color rgb="FF00843D"/>
      <name val="Times New Roman"/>
      <family val="1"/>
    </font>
    <font>
      <sz val="11"/>
      <color theme="3"/>
      <name val="Arial"/>
      <family val="2"/>
    </font>
    <font>
      <sz val="11"/>
      <color theme="0"/>
      <name val="Arial"/>
      <family val="2"/>
    </font>
    <font>
      <b/>
      <sz val="14"/>
      <color theme="0"/>
      <name val="Arial"/>
      <family val="2"/>
    </font>
    <font>
      <sz val="11"/>
      <color theme="1"/>
      <name val="Arial"/>
      <family val="2"/>
    </font>
    <font>
      <b/>
      <sz val="14"/>
      <color rgb="FF03441F"/>
      <name val="Arial"/>
      <family val="2"/>
    </font>
    <font>
      <sz val="20"/>
      <color theme="1"/>
      <name val="Arial"/>
      <family val="2"/>
    </font>
    <font>
      <sz val="12"/>
      <color theme="1"/>
      <name val="Arial"/>
      <family val="2"/>
    </font>
    <font>
      <sz val="18"/>
      <color theme="1"/>
      <name val="Arial"/>
      <family val="2"/>
    </font>
    <font>
      <b/>
      <sz val="10"/>
      <name val="Arial"/>
      <family val="2"/>
    </font>
    <font>
      <sz val="10"/>
      <name val="Arial"/>
      <family val="2"/>
    </font>
    <font>
      <sz val="10"/>
      <color theme="1"/>
      <name val="Arial"/>
      <family val="2"/>
    </font>
    <font>
      <sz val="8"/>
      <name val="Trebuchet MS"/>
      <family val="2"/>
      <scheme val="minor"/>
    </font>
    <font>
      <sz val="11"/>
      <color rgb="FFF5F9ED"/>
      <name val="Arial"/>
      <family val="2"/>
    </font>
    <font>
      <sz val="10"/>
      <color rgb="FF000000"/>
      <name val="Arial"/>
      <family val="2"/>
    </font>
    <font>
      <sz val="20"/>
      <color rgb="FFF5F9ED"/>
      <name val="Arial"/>
      <family val="2"/>
    </font>
    <font>
      <sz val="12"/>
      <color theme="3"/>
      <name val="Arial"/>
      <family val="2"/>
    </font>
    <font>
      <b/>
      <sz val="11"/>
      <name val="Arial"/>
      <family val="2"/>
    </font>
    <font>
      <sz val="14"/>
      <color theme="4" tint="-0.499984740745262"/>
      <name val="Arial"/>
      <family val="2"/>
    </font>
    <font>
      <sz val="11"/>
      <name val="Arial"/>
      <family val="2"/>
    </font>
    <font>
      <sz val="11"/>
      <color rgb="FFFF0000"/>
      <name val="Arial"/>
      <family val="2"/>
    </font>
    <font>
      <b/>
      <sz val="10"/>
      <color rgb="FF000000"/>
      <name val="Arial"/>
      <family val="2"/>
    </font>
  </fonts>
  <fills count="10">
    <fill>
      <patternFill patternType="none"/>
    </fill>
    <fill>
      <patternFill patternType="gray125"/>
    </fill>
    <fill>
      <patternFill patternType="solid">
        <fgColor theme="4" tint="-0.499984740745262"/>
        <bgColor indexed="64"/>
      </patternFill>
    </fill>
    <fill>
      <patternFill patternType="solid">
        <fgColor theme="1" tint="0.499984740745262"/>
        <bgColor indexed="64"/>
      </patternFill>
    </fill>
    <fill>
      <patternFill patternType="solid">
        <fgColor rgb="FF03441F"/>
        <bgColor indexed="64"/>
      </patternFill>
    </fill>
    <fill>
      <patternFill patternType="solid">
        <fgColor rgb="FFBDE588"/>
        <bgColor indexed="64"/>
      </patternFill>
    </fill>
    <fill>
      <patternFill patternType="solid">
        <fgColor rgb="FF00843D"/>
        <bgColor indexed="64"/>
      </patternFill>
    </fill>
    <fill>
      <patternFill patternType="solid">
        <fgColor rgb="FF393380"/>
        <bgColor indexed="64"/>
      </patternFill>
    </fill>
    <fill>
      <patternFill patternType="solid">
        <fgColor rgb="FFF5F9ED"/>
        <bgColor indexed="64"/>
      </patternFill>
    </fill>
    <fill>
      <patternFill patternType="solid">
        <fgColor theme="0" tint="-0.249977111117893"/>
        <bgColor indexed="64"/>
      </patternFill>
    </fill>
  </fills>
  <borders count="25">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right/>
      <top/>
      <bottom style="thin">
        <color theme="6" tint="0.39994506668294322"/>
      </bottom>
      <diagonal/>
    </border>
    <border>
      <left/>
      <right/>
      <top style="thin">
        <color theme="6" tint="0.39994506668294322"/>
      </top>
      <bottom/>
      <diagonal/>
    </border>
    <border>
      <left/>
      <right/>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top/>
      <bottom style="thin">
        <color theme="6" tint="0.39994506668294322"/>
      </bottom>
      <diagonal/>
    </border>
    <border>
      <left/>
      <right style="thin">
        <color theme="6" tint="-0.499984740745262"/>
      </right>
      <top/>
      <bottom style="thin">
        <color theme="6" tint="0.39994506668294322"/>
      </bottom>
      <diagonal/>
    </border>
    <border>
      <left style="thin">
        <color theme="6" tint="-0.499984740745262"/>
      </left>
      <right/>
      <top style="thin">
        <color theme="6" tint="0.39994506668294322"/>
      </top>
      <bottom style="thin">
        <color theme="6" tint="0.39994506668294322"/>
      </bottom>
      <diagonal/>
    </border>
    <border>
      <left/>
      <right style="thin">
        <color theme="6" tint="-0.499984740745262"/>
      </right>
      <top style="thin">
        <color theme="6" tint="0.39994506668294322"/>
      </top>
      <bottom style="thin">
        <color theme="6" tint="0.39994506668294322"/>
      </bottom>
      <diagonal/>
    </border>
    <border>
      <left style="thin">
        <color theme="6" tint="-0.499984740745262"/>
      </left>
      <right/>
      <top style="thin">
        <color theme="6" tint="0.39994506668294322"/>
      </top>
      <bottom/>
      <diagonal/>
    </border>
    <border>
      <left/>
      <right style="thin">
        <color theme="6" tint="-0.499984740745262"/>
      </right>
      <top style="thin">
        <color theme="6" tint="0.39994506668294322"/>
      </top>
      <bottom/>
      <diagonal/>
    </border>
    <border>
      <left style="thin">
        <color theme="6" tint="-0.499984740745262"/>
      </left>
      <right/>
      <top/>
      <bottom style="thin">
        <color theme="6" tint="-0.499984740745262"/>
      </bottom>
      <diagonal/>
    </border>
    <border>
      <left/>
      <right style="thin">
        <color theme="6" tint="-0.499984740745262"/>
      </right>
      <top/>
      <bottom style="thin">
        <color theme="6" tint="-0.499984740745262"/>
      </bottom>
      <diagonal/>
    </border>
    <border>
      <left/>
      <right/>
      <top/>
      <bottom style="thick">
        <color theme="4" tint="-0.499984740745262"/>
      </bottom>
      <diagonal/>
    </border>
    <border>
      <left/>
      <right style="thin">
        <color theme="6" tint="-0.499984740745262"/>
      </right>
      <top/>
      <bottom/>
      <diagonal/>
    </border>
    <border>
      <left/>
      <right/>
      <top/>
      <bottom style="thin">
        <color indexed="64"/>
      </bottom>
      <diagonal/>
    </border>
    <border>
      <left style="thin">
        <color theme="6"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3" fillId="0" borderId="0" applyNumberFormat="0" applyFill="0" applyBorder="0" applyAlignment="0" applyProtection="0"/>
    <xf numFmtId="0" fontId="6" fillId="0" borderId="1" applyNumberFormat="0" applyFill="0" applyAlignment="0" applyProtection="0"/>
    <xf numFmtId="0" fontId="8" fillId="0" borderId="0" applyNumberFormat="0" applyFill="0" applyBorder="0" applyAlignment="0" applyProtection="0"/>
    <xf numFmtId="0" fontId="7" fillId="0" borderId="2" applyNumberFormat="0" applyFill="0" applyAlignment="0" applyProtection="0"/>
  </cellStyleXfs>
  <cellXfs count="88">
    <xf numFmtId="0" fontId="0" fillId="0" borderId="0" xfId="0"/>
    <xf numFmtId="0" fontId="0" fillId="8" borderId="0" xfId="0" applyFill="1"/>
    <xf numFmtId="0" fontId="0" fillId="8" borderId="15" xfId="0" applyFill="1" applyBorder="1" applyAlignment="1">
      <alignment horizontal="left" vertical="top" wrapText="1" indent="1"/>
    </xf>
    <xf numFmtId="0" fontId="0" fillId="8" borderId="0" xfId="0" applyFill="1" applyAlignment="1">
      <alignment horizontal="left" vertical="top" wrapText="1" indent="1"/>
    </xf>
    <xf numFmtId="0" fontId="10" fillId="8" borderId="0" xfId="0" applyFont="1" applyFill="1" applyAlignment="1">
      <alignment horizontal="left" indent="1"/>
    </xf>
    <xf numFmtId="0" fontId="11" fillId="8" borderId="0" xfId="4" applyFont="1" applyFill="1" applyBorder="1" applyAlignment="1">
      <alignment horizontal="left" indent="1"/>
    </xf>
    <xf numFmtId="0" fontId="12" fillId="8" borderId="0" xfId="0" applyFont="1" applyFill="1" applyAlignment="1">
      <alignment vertical="center" wrapText="1"/>
    </xf>
    <xf numFmtId="0" fontId="13" fillId="8" borderId="0" xfId="0" applyFont="1" applyFill="1"/>
    <xf numFmtId="0" fontId="14" fillId="3"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6" fillId="8" borderId="7" xfId="0" applyFont="1" applyFill="1" applyBorder="1" applyAlignment="1">
      <alignment horizontal="left" vertical="center" indent="1"/>
    </xf>
    <xf numFmtId="164" fontId="16" fillId="8" borderId="3" xfId="1" applyNumberFormat="1" applyFont="1" applyFill="1" applyBorder="1" applyAlignment="1">
      <alignment horizontal="left" vertical="center" indent="1"/>
    </xf>
    <xf numFmtId="0" fontId="16" fillId="8" borderId="9" xfId="0" applyFont="1" applyFill="1" applyBorder="1" applyAlignment="1">
      <alignment horizontal="left" vertical="center" indent="1"/>
    </xf>
    <xf numFmtId="0" fontId="15" fillId="3" borderId="16" xfId="0" applyFont="1" applyFill="1" applyBorder="1" applyAlignment="1">
      <alignment horizontal="left" vertical="center"/>
    </xf>
    <xf numFmtId="0" fontId="16" fillId="3" borderId="11" xfId="0" applyFont="1" applyFill="1" applyBorder="1" applyAlignment="1">
      <alignment horizontal="left" vertical="center" indent="1"/>
    </xf>
    <xf numFmtId="0" fontId="17" fillId="3" borderId="16" xfId="0" applyFont="1" applyFill="1" applyBorder="1" applyAlignment="1">
      <alignment horizontal="left" vertical="center"/>
    </xf>
    <xf numFmtId="0" fontId="16" fillId="3" borderId="7" xfId="0" applyFont="1" applyFill="1" applyBorder="1" applyAlignment="1">
      <alignment horizontal="left" vertical="center" indent="1"/>
    </xf>
    <xf numFmtId="0" fontId="16" fillId="3" borderId="3" xfId="0" applyFont="1" applyFill="1" applyBorder="1" applyAlignment="1">
      <alignment horizontal="left" vertical="center" indent="1"/>
    </xf>
    <xf numFmtId="164" fontId="16" fillId="3" borderId="3" xfId="1" applyNumberFormat="1" applyFont="1" applyFill="1" applyBorder="1" applyAlignment="1">
      <alignment horizontal="left" vertical="center" indent="1"/>
    </xf>
    <xf numFmtId="0" fontId="15" fillId="4" borderId="6" xfId="0" applyFont="1" applyFill="1" applyBorder="1" applyAlignment="1">
      <alignment vertical="center"/>
    </xf>
    <xf numFmtId="0" fontId="20" fillId="8" borderId="0" xfId="0" applyFont="1" applyFill="1" applyAlignment="1">
      <alignment horizontal="left" vertical="center" wrapText="1"/>
    </xf>
    <xf numFmtId="0" fontId="20" fillId="8" borderId="0" xfId="0" applyFont="1" applyFill="1" applyAlignment="1">
      <alignment horizontal="center" vertical="center" wrapText="1"/>
    </xf>
    <xf numFmtId="0" fontId="14" fillId="3" borderId="13" xfId="0" applyFont="1" applyFill="1" applyBorder="1" applyAlignment="1">
      <alignment horizontal="center" vertical="center" wrapText="1"/>
    </xf>
    <xf numFmtId="2" fontId="0" fillId="0" borderId="0" xfId="0" applyNumberFormat="1" applyAlignment="1">
      <alignment horizontal="center"/>
    </xf>
    <xf numFmtId="0" fontId="23" fillId="0" borderId="0" xfId="0" applyFont="1" applyAlignment="1">
      <alignment horizontal="center"/>
    </xf>
    <xf numFmtId="0" fontId="6" fillId="0" borderId="0" xfId="0" applyFont="1"/>
    <xf numFmtId="0" fontId="0" fillId="0" borderId="0" xfId="0" applyAlignment="1">
      <alignment horizontal="center" vertical="center"/>
    </xf>
    <xf numFmtId="0" fontId="21" fillId="0" borderId="0" xfId="0" applyFont="1" applyAlignment="1">
      <alignment horizontal="left"/>
    </xf>
    <xf numFmtId="0" fontId="22" fillId="0" borderId="0" xfId="0" applyFont="1" applyAlignment="1">
      <alignment horizontal="center"/>
    </xf>
    <xf numFmtId="0" fontId="16" fillId="8" borderId="11" xfId="0" applyFont="1" applyFill="1" applyBorder="1" applyAlignment="1">
      <alignment horizontal="left" vertical="center" indent="1"/>
    </xf>
    <xf numFmtId="0" fontId="0" fillId="0" borderId="0" xfId="0" quotePrefix="1" applyAlignment="1">
      <alignment horizontal="center" vertical="center"/>
    </xf>
    <xf numFmtId="0" fontId="21" fillId="0" borderId="0" xfId="0" quotePrefix="1" applyFont="1" applyAlignment="1">
      <alignment horizontal="left"/>
    </xf>
    <xf numFmtId="0" fontId="1" fillId="0" borderId="0" xfId="0" applyFont="1"/>
    <xf numFmtId="2" fontId="16" fillId="9" borderId="8" xfId="2" applyNumberFormat="1" applyFont="1" applyFill="1" applyBorder="1" applyAlignment="1">
      <alignment horizontal="center" vertical="center"/>
    </xf>
    <xf numFmtId="2" fontId="16" fillId="9" borderId="10" xfId="2" applyNumberFormat="1" applyFont="1" applyFill="1" applyBorder="1" applyAlignment="1">
      <alignment horizontal="center" vertical="center"/>
    </xf>
    <xf numFmtId="2" fontId="16" fillId="3" borderId="12" xfId="2" applyNumberFormat="1" applyFont="1" applyFill="1" applyBorder="1" applyAlignment="1">
      <alignment horizontal="center" vertical="center"/>
    </xf>
    <xf numFmtId="2" fontId="16" fillId="3" borderId="16" xfId="2" applyNumberFormat="1" applyFont="1" applyFill="1" applyBorder="1" applyAlignment="1">
      <alignment horizontal="center" vertical="center"/>
    </xf>
    <xf numFmtId="2" fontId="16" fillId="8" borderId="16" xfId="2" applyNumberFormat="1" applyFont="1" applyFill="1" applyBorder="1" applyAlignment="1">
      <alignment horizontal="center" vertical="center"/>
    </xf>
    <xf numFmtId="2" fontId="15" fillId="3" borderId="0" xfId="0" applyNumberFormat="1" applyFont="1" applyFill="1" applyAlignment="1">
      <alignment horizontal="center" vertical="center"/>
    </xf>
    <xf numFmtId="2" fontId="15" fillId="7" borderId="16" xfId="0" applyNumberFormat="1" applyFont="1" applyFill="1" applyBorder="1" applyAlignment="1">
      <alignment horizontal="center" vertical="center"/>
    </xf>
    <xf numFmtId="0" fontId="16" fillId="8" borderId="3" xfId="0" applyFont="1" applyFill="1" applyBorder="1" applyAlignment="1">
      <alignment horizontal="center" vertical="center"/>
    </xf>
    <xf numFmtId="0" fontId="16" fillId="3" borderId="4" xfId="0" applyFont="1" applyFill="1" applyBorder="1" applyAlignment="1">
      <alignment horizontal="center" vertical="center"/>
    </xf>
    <xf numFmtId="164" fontId="16" fillId="3" borderId="4" xfId="1" applyNumberFormat="1" applyFont="1" applyFill="1" applyBorder="1" applyAlignment="1">
      <alignment horizontal="center" vertical="center"/>
    </xf>
    <xf numFmtId="0" fontId="0" fillId="0" borderId="0" xfId="0" applyAlignment="1">
      <alignment horizontal="center"/>
    </xf>
    <xf numFmtId="0" fontId="23" fillId="0" borderId="0" xfId="0" applyFont="1" applyAlignment="1">
      <alignment horizontal="center" vertical="center"/>
    </xf>
    <xf numFmtId="0" fontId="1" fillId="0" borderId="0" xfId="0" applyFont="1" applyAlignment="1">
      <alignment horizontal="center"/>
    </xf>
    <xf numFmtId="1" fontId="16" fillId="8" borderId="3" xfId="0" applyNumberFormat="1" applyFont="1" applyFill="1" applyBorder="1" applyAlignment="1">
      <alignment horizontal="center" vertical="center"/>
    </xf>
    <xf numFmtId="0" fontId="25" fillId="8" borderId="3" xfId="0" applyFont="1" applyFill="1" applyBorder="1" applyAlignment="1">
      <alignment horizontal="center" vertical="center"/>
    </xf>
    <xf numFmtId="0" fontId="23" fillId="0" borderId="0" xfId="0" applyFont="1" applyAlignment="1">
      <alignment horizontal="center" wrapText="1"/>
    </xf>
    <xf numFmtId="2" fontId="23" fillId="0" borderId="0" xfId="0" applyNumberFormat="1" applyFont="1" applyAlignment="1">
      <alignment horizontal="center"/>
    </xf>
    <xf numFmtId="0" fontId="26" fillId="0" borderId="0" xfId="0" applyFont="1" applyAlignment="1">
      <alignment horizontal="center"/>
    </xf>
    <xf numFmtId="0" fontId="0" fillId="8" borderId="0" xfId="0" applyFill="1" applyAlignment="1">
      <alignment horizontal="right"/>
    </xf>
    <xf numFmtId="0" fontId="29" fillId="5" borderId="5" xfId="0" applyFont="1" applyFill="1" applyBorder="1" applyAlignment="1">
      <alignment horizontal="center" vertical="center" wrapText="1"/>
    </xf>
    <xf numFmtId="0" fontId="13" fillId="8" borderId="0" xfId="0" applyFont="1" applyFill="1" applyAlignment="1">
      <alignment horizontal="right"/>
    </xf>
    <xf numFmtId="0" fontId="18" fillId="8" borderId="0" xfId="0" applyFont="1" applyFill="1" applyAlignment="1">
      <alignment wrapText="1"/>
    </xf>
    <xf numFmtId="0" fontId="29" fillId="5" borderId="0" xfId="0" applyFont="1" applyFill="1"/>
    <xf numFmtId="0" fontId="31" fillId="5" borderId="0" xfId="0" applyFont="1" applyFill="1"/>
    <xf numFmtId="0" fontId="31" fillId="5" borderId="0" xfId="0" applyFont="1" applyFill="1" applyAlignment="1">
      <alignment horizontal="center"/>
    </xf>
    <xf numFmtId="0" fontId="32" fillId="8" borderId="0" xfId="0" applyFont="1" applyFill="1"/>
    <xf numFmtId="0" fontId="33" fillId="0" borderId="0" xfId="0" applyFont="1" applyAlignment="1">
      <alignment horizontal="left"/>
    </xf>
    <xf numFmtId="1" fontId="0" fillId="0" borderId="0" xfId="0" applyNumberFormat="1" applyAlignment="1">
      <alignment horizontal="center" vertical="center"/>
    </xf>
    <xf numFmtId="165" fontId="0" fillId="0" borderId="0" xfId="0" applyNumberFormat="1" applyAlignment="1">
      <alignment horizontal="center" vertical="center"/>
    </xf>
    <xf numFmtId="1" fontId="0" fillId="0" borderId="0" xfId="0" applyNumberFormat="1" applyAlignment="1">
      <alignment horizontal="center"/>
    </xf>
    <xf numFmtId="0" fontId="28" fillId="8" borderId="19" xfId="0" applyFont="1" applyFill="1" applyBorder="1" applyAlignment="1">
      <alignment horizontal="center"/>
    </xf>
    <xf numFmtId="0" fontId="28" fillId="8" borderId="20" xfId="0" applyFont="1" applyFill="1" applyBorder="1" applyAlignment="1">
      <alignment horizontal="center"/>
    </xf>
    <xf numFmtId="0" fontId="28" fillId="8" borderId="21" xfId="0" applyFont="1" applyFill="1" applyBorder="1" applyAlignment="1">
      <alignment horizontal="center"/>
    </xf>
    <xf numFmtId="0" fontId="28" fillId="8" borderId="22" xfId="0" applyFont="1" applyFill="1" applyBorder="1" applyAlignment="1">
      <alignment horizontal="center"/>
    </xf>
    <xf numFmtId="0" fontId="28" fillId="8" borderId="23" xfId="0" applyFont="1" applyFill="1" applyBorder="1" applyAlignment="1">
      <alignment horizontal="center"/>
    </xf>
    <xf numFmtId="0" fontId="28" fillId="8" borderId="24" xfId="0" applyFont="1" applyFill="1" applyBorder="1" applyAlignment="1">
      <alignment horizontal="center"/>
    </xf>
    <xf numFmtId="0" fontId="30" fillId="8" borderId="0" xfId="0" applyFont="1" applyFill="1" applyAlignment="1">
      <alignment horizontal="left" vertical="center" wrapText="1"/>
    </xf>
    <xf numFmtId="0" fontId="15" fillId="7" borderId="0" xfId="0" applyFont="1" applyFill="1" applyAlignment="1">
      <alignment horizontal="left" vertical="center"/>
    </xf>
    <xf numFmtId="0" fontId="20" fillId="8" borderId="18" xfId="0" applyFont="1" applyFill="1" applyBorder="1" applyAlignment="1">
      <alignment horizontal="left" wrapText="1"/>
    </xf>
    <xf numFmtId="0" fontId="20" fillId="8" borderId="0" xfId="0" applyFont="1" applyFill="1" applyAlignment="1">
      <alignment horizontal="left" wrapText="1"/>
    </xf>
    <xf numFmtId="0" fontId="12" fillId="8" borderId="0" xfId="0" applyFont="1" applyFill="1" applyAlignment="1">
      <alignment horizontal="center" vertical="center" wrapText="1"/>
    </xf>
    <xf numFmtId="0" fontId="15" fillId="6" borderId="6" xfId="0" applyFont="1" applyFill="1" applyBorder="1" applyAlignment="1">
      <alignment horizontal="left" vertical="center"/>
    </xf>
    <xf numFmtId="0" fontId="15" fillId="6" borderId="16" xfId="0" applyFont="1" applyFill="1" applyBorder="1" applyAlignment="1">
      <alignment horizontal="left" vertical="center"/>
    </xf>
    <xf numFmtId="0" fontId="20" fillId="9" borderId="18" xfId="0" applyFont="1" applyFill="1" applyBorder="1" applyAlignment="1">
      <alignment horizontal="left" vertical="center" wrapText="1"/>
    </xf>
    <xf numFmtId="0" fontId="17" fillId="5" borderId="6" xfId="0" applyFont="1" applyFill="1" applyBorder="1" applyAlignment="1">
      <alignment horizontal="left" vertical="center"/>
    </xf>
    <xf numFmtId="0" fontId="17" fillId="5" borderId="16" xfId="0" applyFont="1" applyFill="1" applyBorder="1" applyAlignment="1">
      <alignment horizontal="left" vertical="center"/>
    </xf>
    <xf numFmtId="0" fontId="20" fillId="5" borderId="0" xfId="0" applyFont="1" applyFill="1" applyAlignment="1">
      <alignment horizontal="left" vertical="center" wrapText="1"/>
    </xf>
    <xf numFmtId="0" fontId="28" fillId="8" borderId="0" xfId="0" applyFont="1" applyFill="1" applyAlignment="1">
      <alignment horizontal="center" vertical="center" wrapText="1"/>
    </xf>
    <xf numFmtId="0" fontId="27" fillId="4" borderId="0" xfId="0" applyFont="1" applyFill="1" applyAlignment="1">
      <alignment horizontal="left" vertical="center" wrapText="1"/>
    </xf>
    <xf numFmtId="0" fontId="12" fillId="8" borderId="0" xfId="0" applyFont="1" applyFill="1" applyAlignment="1">
      <alignment horizontal="left" vertical="center" wrapText="1"/>
    </xf>
    <xf numFmtId="0" fontId="27" fillId="6" borderId="0" xfId="0" applyFont="1" applyFill="1" applyAlignment="1">
      <alignment horizontal="left" vertical="center" wrapText="1"/>
    </xf>
    <xf numFmtId="0" fontId="27" fillId="6" borderId="16" xfId="0" applyFont="1" applyFill="1" applyBorder="1" applyAlignment="1">
      <alignment horizontal="left" vertical="center" wrapText="1"/>
    </xf>
    <xf numFmtId="0" fontId="15" fillId="3" borderId="0" xfId="0" applyFont="1" applyFill="1" applyAlignment="1">
      <alignment horizontal="left" vertical="center"/>
    </xf>
  </cellXfs>
  <cellStyles count="10">
    <cellStyle name="Currency" xfId="1" builtinId="4"/>
    <cellStyle name="Explanatory Text" xfId="8" builtinId="53" customBuiltin="1"/>
    <cellStyle name="Heading 1" xfId="5" builtinId="16" customBuiltin="1"/>
    <cellStyle name="Heading 2" xfId="6" builtinId="17" customBuiltin="1"/>
    <cellStyle name="Heading 3" xfId="7" builtinId="18" customBuiltin="1"/>
    <cellStyle name="Heading 4" xfId="4" builtinId="19" customBuiltin="1"/>
    <cellStyle name="Normal" xfId="0" builtinId="0" customBuiltin="1"/>
    <cellStyle name="Percent" xfId="2" builtinId="5"/>
    <cellStyle name="Title" xfId="3" builtinId="15" customBuiltin="1"/>
    <cellStyle name="Total" xfId="9" builtinId="25" customBuiltin="1"/>
  </cellStyles>
  <dxfs count="29">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Trebuchet MS"/>
        <family val="2"/>
        <scheme val="minor"/>
      </font>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1"/>
        <color theme="3"/>
        <name val="Trebuchet MS"/>
        <family val="2"/>
        <scheme val="minor"/>
      </font>
      <fill>
        <patternFill patternType="none">
          <fgColor indexed="64"/>
          <bgColor indexed="65"/>
        </patternFill>
      </fill>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3"/>
        <name val="Trebuchet MS"/>
        <family val="2"/>
        <scheme val="minor"/>
      </font>
    </dxf>
    <dxf>
      <font>
        <b val="0"/>
        <i val="0"/>
        <strike val="0"/>
        <outline val="0"/>
        <shadow val="0"/>
        <u val="none"/>
        <vertAlign val="baseline"/>
        <sz val="11"/>
        <color theme="1"/>
        <name val="Arial"/>
        <family val="2"/>
        <scheme val="none"/>
      </font>
      <numFmt numFmtId="2" formatCode="0.00"/>
      <fill>
        <patternFill patternType="solid">
          <fgColor indexed="64"/>
          <bgColor rgb="FFF5F9ED"/>
        </patternFill>
      </fill>
      <alignment horizontal="center" vertical="center" textRotation="0" wrapText="0" indent="0" justifyLastLine="0" shrinkToFit="0" readingOrder="0"/>
      <border diagonalUp="0" diagonalDown="0" outline="0">
        <left/>
        <right style="thin">
          <color theme="6" tint="-0.499984740745262"/>
        </right>
        <top style="thin">
          <color theme="6" tint="0.39994506668294322"/>
        </top>
        <bottom style="thin">
          <color theme="6" tint="0.39994506668294322"/>
        </bottom>
      </border>
    </dxf>
    <dxf>
      <font>
        <b val="0"/>
        <i val="0"/>
        <strike val="0"/>
        <condense val="0"/>
        <extend val="0"/>
        <outline val="0"/>
        <shadow val="0"/>
        <u val="none"/>
        <vertAlign val="baseline"/>
        <sz val="11"/>
        <color theme="1"/>
        <name val="Trebuchet MS"/>
        <family val="2"/>
        <scheme val="minor"/>
      </font>
      <numFmt numFmtId="14" formatCode="0.00%"/>
      <fill>
        <patternFill patternType="solid">
          <fgColor indexed="64"/>
          <bgColor theme="6" tint="0.79998168889431442"/>
        </patternFill>
      </fill>
      <alignment horizontal="left" vertical="center" textRotation="0" wrapText="0" indent="1" justifyLastLine="0" shrinkToFit="0" readingOrder="0"/>
      <border diagonalUp="0" diagonalDown="0" outline="0">
        <left/>
        <right style="thin">
          <color theme="6" tint="-0.499984740745262"/>
        </right>
        <top style="thin">
          <color theme="6" tint="0.39994506668294322"/>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5F9ED"/>
        </patternFill>
      </fill>
      <alignment horizontal="center" vertical="center" textRotation="0" wrapText="0" indent="0" justifyLastLine="0" shrinkToFit="0" readingOrder="0"/>
      <border diagonalUp="0" diagonalDown="0" outline="0">
        <left/>
        <right/>
        <top style="thin">
          <color theme="6" tint="0.39994506668294322"/>
        </top>
        <bottom style="thin">
          <color theme="6" tint="0.39994506668294322"/>
        </bottom>
      </border>
    </dxf>
    <dxf>
      <font>
        <b val="0"/>
        <i val="0"/>
        <strike val="0"/>
        <condense val="0"/>
        <extend val="0"/>
        <outline val="0"/>
        <shadow val="0"/>
        <u val="none"/>
        <vertAlign val="baseline"/>
        <sz val="11"/>
        <color theme="1"/>
        <name val="Trebuchet MS"/>
        <family val="2"/>
        <scheme val="minor"/>
      </font>
      <numFmt numFmtId="164" formatCode="&quot;$&quot;#,##0.00"/>
      <fill>
        <patternFill patternType="solid">
          <fgColor indexed="64"/>
          <bgColor theme="6" tint="0.79998168889431442"/>
        </patternFill>
      </fill>
      <alignment horizontal="left" vertical="center" textRotation="0" wrapText="0" indent="1" justifyLastLine="0" shrinkToFit="0" readingOrder="0"/>
      <border diagonalUp="0" diagonalDown="0" outline="0">
        <left/>
        <right/>
        <top style="thin">
          <color theme="6" tint="0.39994506668294322"/>
        </top>
        <bottom/>
      </border>
    </dxf>
    <dxf>
      <font>
        <b val="0"/>
        <i val="0"/>
        <strike val="0"/>
        <outline val="0"/>
        <shadow val="0"/>
        <u val="none"/>
        <vertAlign val="baseline"/>
        <sz val="11"/>
        <color theme="1"/>
        <name val="Arial"/>
        <family val="2"/>
        <scheme val="none"/>
      </font>
      <numFmt numFmtId="0" formatCode="General"/>
      <fill>
        <patternFill patternType="solid">
          <fgColor indexed="64"/>
          <bgColor rgb="FFF5F9ED"/>
        </patternFill>
      </fill>
      <alignment horizontal="center" vertical="center" textRotation="0" wrapText="0" indent="0" justifyLastLine="0" shrinkToFit="0" readingOrder="0"/>
      <border diagonalUp="0" diagonalDown="0" outline="0">
        <left/>
        <right/>
        <top style="thin">
          <color theme="6" tint="0.39994506668294322"/>
        </top>
        <bottom style="thin">
          <color theme="6" tint="0.39994506668294322"/>
        </bottom>
      </border>
    </dxf>
    <dxf>
      <font>
        <b val="0"/>
        <i val="0"/>
        <strike val="0"/>
        <outline val="0"/>
        <shadow val="0"/>
        <u val="none"/>
        <vertAlign val="baseline"/>
        <sz val="11"/>
        <color theme="1"/>
        <name val="Arial"/>
        <family val="2"/>
        <scheme val="none"/>
      </font>
      <numFmt numFmtId="0" formatCode="General"/>
      <fill>
        <patternFill patternType="solid">
          <fgColor indexed="64"/>
          <bgColor rgb="FFF5F9ED"/>
        </patternFill>
      </fill>
      <alignment horizontal="center" vertical="center" textRotation="0" wrapText="0" indent="0" justifyLastLine="0" shrinkToFit="0" readingOrder="0"/>
      <border diagonalUp="0" diagonalDown="0" outline="0">
        <left/>
        <right/>
        <top style="thin">
          <color theme="6" tint="0.39994506668294322"/>
        </top>
        <bottom style="thin">
          <color theme="6" tint="0.39994506668294322"/>
        </bottom>
      </border>
    </dxf>
    <dxf>
      <font>
        <b val="0"/>
        <i val="0"/>
        <strike val="0"/>
        <condense val="0"/>
        <extend val="0"/>
        <outline val="0"/>
        <shadow val="0"/>
        <u val="none"/>
        <vertAlign val="baseline"/>
        <sz val="11"/>
        <color theme="1"/>
        <name val="Trebuchet MS"/>
        <family val="2"/>
        <scheme val="minor"/>
      </font>
      <fill>
        <patternFill patternType="solid">
          <fgColor indexed="64"/>
          <bgColor theme="6" tint="0.79998168889431442"/>
        </patternFill>
      </fill>
      <alignment horizontal="left" vertical="center" textRotation="0" wrapText="0" indent="1" justifyLastLine="0" shrinkToFit="0" readingOrder="0"/>
      <border diagonalUp="0" diagonalDown="0" outline="0">
        <left/>
        <right/>
        <top style="thin">
          <color theme="6" tint="0.39994506668294322"/>
        </top>
        <bottom/>
      </border>
    </dxf>
    <dxf>
      <font>
        <b val="0"/>
        <i val="0"/>
        <strike val="0"/>
        <outline val="0"/>
        <shadow val="0"/>
        <u val="none"/>
        <vertAlign val="baseline"/>
        <sz val="11"/>
        <color theme="1"/>
        <name val="Arial"/>
        <family val="2"/>
        <scheme val="none"/>
      </font>
      <fill>
        <patternFill patternType="solid">
          <fgColor indexed="64"/>
          <bgColor rgb="FFF5F9ED"/>
        </patternFill>
      </fill>
      <alignment horizontal="left" vertical="center" textRotation="0" indent="1" justifyLastLine="0" shrinkToFit="0" readingOrder="0"/>
      <border diagonalUp="0" diagonalDown="0" outline="0">
        <left style="thin">
          <color theme="6" tint="-0.499984740745262"/>
        </left>
        <right/>
        <top style="thin">
          <color theme="6" tint="0.39994506668294322"/>
        </top>
        <bottom style="thin">
          <color theme="6" tint="0.39994506668294322"/>
        </bottom>
      </border>
    </dxf>
    <dxf>
      <font>
        <b val="0"/>
        <i val="0"/>
        <strike val="0"/>
        <condense val="0"/>
        <extend val="0"/>
        <outline val="0"/>
        <shadow val="0"/>
        <u val="none"/>
        <vertAlign val="baseline"/>
        <sz val="11"/>
        <color theme="1"/>
        <name val="Trebuchet MS"/>
        <family val="2"/>
        <scheme val="minor"/>
      </font>
      <fill>
        <patternFill patternType="solid">
          <fgColor indexed="64"/>
          <bgColor theme="6" tint="0.79998168889431442"/>
        </patternFill>
      </fill>
      <alignment horizontal="left" vertical="center" textRotation="0" wrapText="0" indent="1" justifyLastLine="0" shrinkToFit="0" readingOrder="0"/>
      <border diagonalUp="0" diagonalDown="0" outline="0">
        <left style="thin">
          <color theme="6" tint="-0.499984740745262"/>
        </left>
        <right/>
        <top style="thin">
          <color theme="6" tint="0.39994506668294322"/>
        </top>
        <bottom/>
      </border>
    </dxf>
    <dxf>
      <font>
        <b val="0"/>
        <i val="0"/>
        <strike val="0"/>
        <outline val="0"/>
        <shadow val="0"/>
        <u val="none"/>
        <vertAlign val="baseline"/>
        <sz val="11"/>
        <color theme="1"/>
        <name val="Trebuchet MS"/>
        <family val="2"/>
        <scheme val="none"/>
      </font>
      <fill>
        <patternFill patternType="solid">
          <fgColor indexed="64"/>
          <bgColor theme="4" tint="0.79998168889431442"/>
        </patternFill>
      </fill>
      <alignment horizontal="left" vertical="center" textRotation="0" wrapText="0" indent="1" justifyLastLine="0" shrinkToFit="0" readingOrder="0"/>
    </dxf>
    <dxf>
      <font>
        <b val="0"/>
        <i val="0"/>
        <strike val="0"/>
        <outline val="0"/>
        <shadow val="0"/>
        <u val="none"/>
        <vertAlign val="baseline"/>
        <sz val="11"/>
        <color theme="1"/>
        <name val="Arial"/>
        <family val="2"/>
        <scheme val="none"/>
      </font>
      <fill>
        <patternFill patternType="solid">
          <fgColor indexed="64"/>
          <bgColor rgb="FFF5F9ED"/>
        </patternFill>
      </fill>
      <alignment horizontal="left" textRotation="0" indent="1" justifyLastLine="0" shrinkToFit="0" readingOrder="0"/>
    </dxf>
    <dxf>
      <font>
        <b val="0"/>
        <i val="0"/>
        <strike val="0"/>
        <outline val="0"/>
        <shadow val="0"/>
        <u val="none"/>
        <vertAlign val="baseline"/>
        <sz val="11"/>
        <color theme="0"/>
        <name val="Arial"/>
        <family val="2"/>
        <scheme val="none"/>
      </font>
      <fill>
        <patternFill patternType="solid">
          <fgColor indexed="64"/>
          <bgColor theme="1" tint="0.499984740745262"/>
        </patternFill>
      </fill>
      <alignment horizontal="left" vertical="center" textRotation="0" indent="1" justifyLastLine="0" shrinkToFit="0" readingOrder="0"/>
    </dxf>
    <dxf>
      <font>
        <color rgb="FF006100"/>
      </font>
      <fill>
        <patternFill>
          <bgColor rgb="FFC6EFCE"/>
        </patternFill>
      </fill>
    </dxf>
    <dxf>
      <fill>
        <patternFill>
          <bgColor rgb="FFFFC7CE"/>
        </patternFill>
      </fill>
    </dxf>
    <dxf>
      <font>
        <color rgb="FF9C0006"/>
      </font>
      <fill>
        <patternFill>
          <bgColor rgb="FFFFC7CE"/>
        </patternFill>
      </fill>
    </dxf>
    <dxf>
      <font>
        <b/>
        <i val="0"/>
        <color theme="6" tint="-0.499984740745262"/>
      </font>
      <fill>
        <patternFill>
          <bgColor theme="3" tint="0.79998168889431442"/>
        </patternFill>
      </fill>
      <border diagonalUp="0" diagonalDown="0">
        <left/>
        <right/>
        <top/>
        <bottom/>
        <vertical/>
        <horizontal/>
      </border>
    </dxf>
    <dxf>
      <font>
        <b/>
        <i val="0"/>
        <color theme="3"/>
      </font>
      <fill>
        <patternFill>
          <bgColor theme="4" tint="0.79998168889431442"/>
        </patternFill>
      </fill>
      <border diagonalUp="0" diagonalDown="0">
        <left/>
        <right/>
        <top/>
        <bottom/>
        <vertical/>
        <horizontal/>
      </border>
    </dxf>
    <dxf>
      <border diagonalUp="0" diagonalDown="0">
        <left/>
        <right/>
        <top/>
        <bottom/>
        <vertical/>
        <horizontal/>
      </border>
    </dxf>
  </dxfs>
  <tableStyles count="1" defaultTableStyle="TableStyleMedium2" defaultPivotStyle="PivotStyleLight16">
    <tableStyle name="College Loan Calculator" pivot="0" count="3" xr9:uid="{00000000-0011-0000-FFFF-FFFF00000000}">
      <tableStyleElement type="wholeTable" dxfId="28"/>
      <tableStyleElement type="headerRow" dxfId="27"/>
      <tableStyleElement type="totalRow" dxfId="26"/>
    </tableStyle>
  </tableStyles>
  <colors>
    <mruColors>
      <color rgb="FFF5F9ED"/>
      <color rgb="FFBDE588"/>
      <color rgb="FF03441F"/>
      <color rgb="FF00843D"/>
      <color rgb="FF3933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5" Type="http://schemas.openxmlformats.org/officeDocument/2006/relationships/customXml" Target="../customXml/item4.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498743</xdr:colOff>
      <xdr:row>19</xdr:row>
      <xdr:rowOff>144991</xdr:rowOff>
    </xdr:from>
    <xdr:to>
      <xdr:col>5</xdr:col>
      <xdr:colOff>99751</xdr:colOff>
      <xdr:row>25</xdr:row>
      <xdr:rowOff>126999</xdr:rowOff>
    </xdr:to>
    <xdr:cxnSp macro="">
      <xdr:nvCxnSpPr>
        <xdr:cNvPr id="15" name="Connector: Elbow 14">
          <a:extLst>
            <a:ext uri="{FF2B5EF4-FFF2-40B4-BE49-F238E27FC236}">
              <a16:creationId xmlns:a16="http://schemas.microsoft.com/office/drawing/2014/main" id="{9CAB0137-FBEC-0656-BF59-A749C1DBD3C9}"/>
            </a:ext>
          </a:extLst>
        </xdr:cNvPr>
        <xdr:cNvCxnSpPr/>
      </xdr:nvCxnSpPr>
      <xdr:spPr>
        <a:xfrm rot="10800000" flipV="1">
          <a:off x="3415774" y="7157772"/>
          <a:ext cx="2613290" cy="1887008"/>
        </a:xfrm>
        <a:prstGeom prst="bentConnector3">
          <a:avLst>
            <a:gd name="adj1" fmla="val 10008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1229519</xdr:colOff>
      <xdr:row>13</xdr:row>
      <xdr:rowOff>294481</xdr:rowOff>
    </xdr:from>
    <xdr:to>
      <xdr:col>3</xdr:col>
      <xdr:colOff>1714500</xdr:colOff>
      <xdr:row>13</xdr:row>
      <xdr:rowOff>297656</xdr:rowOff>
    </xdr:to>
    <xdr:cxnSp macro="">
      <xdr:nvCxnSpPr>
        <xdr:cNvPr id="2" name="Straight Arrow Connector 2">
          <a:extLst>
            <a:ext uri="{FF2B5EF4-FFF2-40B4-BE49-F238E27FC236}">
              <a16:creationId xmlns:a16="http://schemas.microsoft.com/office/drawing/2014/main" id="{215E5CF1-D968-7B6B-865C-599487B48F8C}"/>
            </a:ext>
          </a:extLst>
        </xdr:cNvPr>
        <xdr:cNvCxnSpPr/>
      </xdr:nvCxnSpPr>
      <xdr:spPr>
        <a:xfrm>
          <a:off x="4146550" y="5354637"/>
          <a:ext cx="484981" cy="3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C7173A-5E9B-4836-8217-4140FDD3EFC1}" name="CollegeLoans3" displayName="CollegeLoans3" ref="I11:M20" totalsRowShown="0" headerRowDxfId="22" dataDxfId="21" totalsRowDxfId="20">
  <tableColumns count="5">
    <tableColumn id="1" xr3:uid="{1E2F4478-A509-473E-BC90-C286BC8EF86C}" name="Product_x000a_ (drop down menu)" dataDxfId="18" totalsRowDxfId="19"/>
    <tableColumn id="3" xr3:uid="{07161D1F-1230-4DEE-9DA5-177DAEE497BE}" name="Molecular weight" dataDxfId="16" totalsRowDxfId="17">
      <calculatedColumnFormula>VLOOKUP(I$13,'RAW materials'!B1:E5,2,FALSE)</calculatedColumnFormula>
    </tableColumn>
    <tableColumn id="6" xr3:uid="{F85A5490-ED0E-45E3-9586-31FEB36AEB05}" name="Functional​ity" dataDxfId="15">
      <calculatedColumnFormula>VLOOKUP(I$12,'RAW materials'!B1:E5,3,FALSE)</calculatedColumnFormula>
    </tableColumn>
    <tableColumn id="10" xr3:uid="{2F6C5E91-0FD1-46F9-B422-B93107743BC6}" name="Equivalent weight" dataDxfId="13" totalsRowDxfId="14" dataCellStyle="Currency">
      <calculatedColumnFormula>VLOOKUP(I$12,'RAW materials'!B1:E5,4,FALSE)</calculatedColumnFormula>
    </tableColumn>
    <tableColumn id="7" xr3:uid="{2073AAC3-C841-46FA-949F-357D36203325}" name="Mass (g)" dataDxfId="11" totalsRowDxfId="12"/>
  </tableColumns>
  <tableStyleInfo name="College Loan Calculator" showFirstColumn="0" showLastColumn="0" showRowStripes="1" showColumnStripes="0"/>
  <extLst>
    <ext xmlns:x14="http://schemas.microsoft.com/office/spreadsheetml/2009/9/main" uri="{504A1905-F514-4f6f-8877-14C23A59335A}">
      <x14:table altTextSummary="Enter Loan Number, Lender, Loan Amount, Annual Interest rate, Beginning date and Length of Loan in Years in this table. End Date, Current, Scheduled, and Annual Payments, Total Interest amount are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0C18F4-3510-4A53-8609-634E7D845E64}" name="Table4" displayName="Table4" ref="B1:B6" totalsRowShown="0" headerRowDxfId="10" dataDxfId="9">
  <autoFilter ref="B1:B6" xr:uid="{F00C18F4-3510-4A53-8609-634E7D845E64}"/>
  <tableColumns count="1">
    <tableColumn id="1" xr3:uid="{56C15DE0-3D57-4B37-B266-D754639A4096}" name="Acetoacetates" dataDxfId="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B2CF1E-ED3A-4BD8-8219-057C8151306D}" name="Table5" displayName="Table5" ref="G1:G10" totalsRowShown="0" headerRowDxfId="7" dataDxfId="6">
  <autoFilter ref="G1:G10" xr:uid="{3BB2CF1E-ED3A-4BD8-8219-057C8151306D}"/>
  <tableColumns count="1">
    <tableColumn id="1" xr3:uid="{E3607F43-716F-47DB-BF59-9C17EB276BFA}" name="Acrylates" dataDxfId="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990F5CA-D57F-481A-95C5-3D96F21F6975}" name="Table6" displayName="Table6" ref="L1:N11" totalsRowShown="0" headerRowDxfId="4" dataDxfId="3">
  <autoFilter ref="L1:N11" xr:uid="{2990F5CA-D57F-481A-95C5-3D96F21F6975}"/>
  <tableColumns count="3">
    <tableColumn id="1" xr3:uid="{6C94FDF1-091D-4F08-97B8-1A37A661E721}" name="Catalyst" dataDxfId="2"/>
    <tableColumn id="2" xr3:uid="{886C31D2-D8CD-4977-A320-F4DE8109D54D}" name="Column1" dataDxfId="1"/>
    <tableColumn id="3" xr3:uid="{8A0B307D-E48C-4AC4-830D-1B77B61F8439}" name="Column2" dataDxfId="0"/>
  </tableColumns>
  <tableStyleInfo name="TableStyleMedium2" showFirstColumn="0" showLastColumn="0" showRowStripes="1" showColumnStripes="0"/>
</table>
</file>

<file path=xl/theme/theme1.xml><?xml version="1.0" encoding="utf-8"?>
<a:theme xmlns:a="http://schemas.openxmlformats.org/drawingml/2006/main" name="college_theme_calc">
  <a:themeElements>
    <a:clrScheme name="TM00000035">
      <a:dk1>
        <a:srgbClr val="000000"/>
      </a:dk1>
      <a:lt1>
        <a:srgbClr val="FFFFFF"/>
      </a:lt1>
      <a:dk2>
        <a:srgbClr val="44546A"/>
      </a:dk2>
      <a:lt2>
        <a:srgbClr val="E7E6E6"/>
      </a:lt2>
      <a:accent1>
        <a:srgbClr val="9DBDB0"/>
      </a:accent1>
      <a:accent2>
        <a:srgbClr val="B57F96"/>
      </a:accent2>
      <a:accent3>
        <a:srgbClr val="7FA5B5"/>
      </a:accent3>
      <a:accent4>
        <a:srgbClr val="A399BB"/>
      </a:accent4>
      <a:accent5>
        <a:srgbClr val="B3C18E"/>
      </a:accent5>
      <a:accent6>
        <a:srgbClr val="305081"/>
      </a:accent6>
      <a:hlink>
        <a:srgbClr val="0563C1"/>
      </a:hlink>
      <a:folHlink>
        <a:srgbClr val="954F72"/>
      </a:folHlink>
    </a:clrScheme>
    <a:fontScheme name="Custom 38">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4CC12-412A-45CF-BED6-FA250578EF77}">
  <sheetPr>
    <tabColor theme="4"/>
    <pageSetUpPr autoPageBreaks="0" fitToPage="1"/>
  </sheetPr>
  <dimension ref="C2:R32"/>
  <sheetViews>
    <sheetView showGridLines="0" tabSelected="1" zoomScale="80" zoomScaleNormal="80" workbookViewId="0">
      <selection activeCell="H27" sqref="H27"/>
    </sheetView>
  </sheetViews>
  <sheetFormatPr defaultColWidth="9.125" defaultRowHeight="20.25" customHeight="1"/>
  <cols>
    <col min="2" max="2" width="5.5" customWidth="1"/>
    <col min="3" max="3" width="23.75" customWidth="1"/>
    <col min="4" max="4" width="22.625" customWidth="1"/>
    <col min="5" max="5" width="16.875" customWidth="1"/>
    <col min="6" max="6" width="15.875" customWidth="1"/>
    <col min="7" max="7" width="25.125" customWidth="1"/>
    <col min="8" max="8" width="20.875" customWidth="1"/>
    <col min="9" max="9" width="34.625" customWidth="1"/>
    <col min="10" max="10" width="22" customWidth="1"/>
    <col min="11" max="12" width="17.75" customWidth="1"/>
    <col min="13" max="13" width="20.75" customWidth="1"/>
    <col min="14" max="14" width="34.125" customWidth="1"/>
  </cols>
  <sheetData>
    <row r="2" spans="3:18" ht="39.950000000000003" customHeight="1">
      <c r="C2" s="1"/>
      <c r="D2" s="1"/>
      <c r="E2" s="1"/>
      <c r="F2" s="1"/>
      <c r="G2" s="1"/>
      <c r="H2" s="1"/>
      <c r="I2" s="1"/>
      <c r="J2" s="1"/>
      <c r="K2" s="1"/>
      <c r="L2" s="1"/>
      <c r="M2" s="1"/>
      <c r="N2" s="1"/>
      <c r="O2" s="1"/>
      <c r="P2" s="1"/>
      <c r="Q2" s="1"/>
      <c r="R2" s="1"/>
    </row>
    <row r="3" spans="3:18" ht="60" customHeight="1">
      <c r="C3" s="1"/>
      <c r="D3" s="84" t="s">
        <v>0</v>
      </c>
      <c r="E3" s="84"/>
      <c r="F3" s="84"/>
      <c r="G3" s="84"/>
      <c r="H3" s="84"/>
      <c r="I3" s="84"/>
      <c r="J3" s="84"/>
      <c r="K3" s="84"/>
      <c r="L3" s="6"/>
      <c r="M3" s="75" t="e" vm="1">
        <v>#VALUE!</v>
      </c>
      <c r="N3" s="75"/>
      <c r="O3" s="75"/>
      <c r="P3" s="75"/>
      <c r="Q3" s="75"/>
      <c r="R3" s="1"/>
    </row>
    <row r="4" spans="3:18" ht="50.1" customHeight="1">
      <c r="C4" s="1"/>
      <c r="D4" s="84"/>
      <c r="E4" s="84"/>
      <c r="F4" s="84"/>
      <c r="G4" s="84"/>
      <c r="H4" s="84"/>
      <c r="I4" s="84"/>
      <c r="J4" s="84"/>
      <c r="K4" s="84"/>
      <c r="L4" s="6"/>
      <c r="M4" s="75"/>
      <c r="N4" s="75"/>
      <c r="O4" s="75"/>
      <c r="P4" s="75"/>
      <c r="Q4" s="75"/>
      <c r="R4" s="1"/>
    </row>
    <row r="5" spans="3:18" ht="20.25" customHeight="1">
      <c r="C5" s="1"/>
      <c r="D5" s="1"/>
      <c r="E5" s="1"/>
      <c r="F5" s="1"/>
      <c r="G5" s="1"/>
      <c r="H5" s="1"/>
      <c r="I5" s="1"/>
      <c r="J5" s="1"/>
      <c r="K5" s="1"/>
      <c r="L5" s="1"/>
      <c r="M5" s="75"/>
      <c r="N5" s="75"/>
      <c r="O5" s="75"/>
      <c r="P5" s="75"/>
      <c r="Q5" s="75"/>
      <c r="R5" s="1"/>
    </row>
    <row r="6" spans="3:18" ht="30" customHeight="1">
      <c r="C6" s="1"/>
      <c r="D6" s="71" t="s">
        <v>1</v>
      </c>
      <c r="E6" s="71"/>
      <c r="F6" s="71"/>
      <c r="G6" s="71"/>
      <c r="H6" s="71"/>
      <c r="I6" s="71"/>
      <c r="J6" s="71"/>
      <c r="K6" s="71"/>
      <c r="L6" s="71"/>
      <c r="M6" s="71"/>
      <c r="N6" s="1"/>
      <c r="O6" s="1"/>
      <c r="P6" s="1"/>
      <c r="Q6" s="1"/>
      <c r="R6" s="1"/>
    </row>
    <row r="7" spans="3:18" ht="15" customHeight="1" thickBot="1">
      <c r="C7" s="1"/>
      <c r="D7" s="2"/>
      <c r="E7" s="2"/>
      <c r="F7" s="2"/>
      <c r="G7" s="2"/>
      <c r="H7" s="2"/>
      <c r="I7" s="2"/>
      <c r="J7" s="2"/>
      <c r="K7" s="2"/>
      <c r="L7" s="2"/>
      <c r="M7" s="2"/>
      <c r="N7" s="2"/>
      <c r="O7" s="2"/>
      <c r="P7" s="2"/>
      <c r="Q7" s="2"/>
      <c r="R7" s="2"/>
    </row>
    <row r="8" spans="3:18" ht="15" customHeight="1" thickTop="1">
      <c r="C8" s="1"/>
      <c r="D8" s="1"/>
      <c r="E8" s="1"/>
      <c r="F8" s="1"/>
      <c r="G8" s="1"/>
      <c r="H8" s="1"/>
      <c r="I8" s="3"/>
      <c r="J8" s="3"/>
      <c r="K8" s="3"/>
      <c r="L8" s="3"/>
      <c r="M8" s="3"/>
      <c r="N8" s="3"/>
      <c r="O8" s="3"/>
      <c r="P8" s="3"/>
      <c r="Q8" s="3"/>
      <c r="R8" s="3"/>
    </row>
    <row r="9" spans="3:18" ht="15" customHeight="1">
      <c r="C9" s="1"/>
      <c r="D9" s="1"/>
      <c r="E9" s="1"/>
      <c r="F9" s="1"/>
      <c r="G9" s="1"/>
      <c r="H9" s="1"/>
      <c r="I9" s="3"/>
      <c r="J9" s="3"/>
      <c r="K9" s="3"/>
      <c r="L9" s="3"/>
      <c r="M9" s="3"/>
      <c r="N9" s="3"/>
      <c r="O9" s="3"/>
      <c r="P9" s="3"/>
      <c r="Q9" s="3"/>
      <c r="R9" s="3"/>
    </row>
    <row r="10" spans="3:18" ht="30" customHeight="1">
      <c r="C10" s="1"/>
      <c r="D10" s="1"/>
      <c r="E10" s="1"/>
      <c r="F10" s="1"/>
      <c r="G10" s="1"/>
      <c r="H10" s="1"/>
      <c r="I10" s="4"/>
      <c r="J10" s="4"/>
      <c r="K10" s="5"/>
      <c r="L10" s="5"/>
      <c r="M10" s="5"/>
      <c r="N10" s="1"/>
      <c r="O10" s="1"/>
      <c r="P10" s="1"/>
      <c r="Q10" s="1"/>
      <c r="R10" s="1"/>
    </row>
    <row r="11" spans="3:18" ht="39.950000000000003" customHeight="1">
      <c r="C11" s="1"/>
      <c r="D11" s="85" t="s">
        <v>2</v>
      </c>
      <c r="E11" s="85"/>
      <c r="F11" s="85"/>
      <c r="G11" s="85"/>
      <c r="H11" s="86"/>
      <c r="I11" s="24" t="s">
        <v>3</v>
      </c>
      <c r="J11" s="8" t="s">
        <v>4</v>
      </c>
      <c r="K11" s="9" t="s">
        <v>5</v>
      </c>
      <c r="L11" s="10" t="s">
        <v>6</v>
      </c>
      <c r="M11" s="11" t="s">
        <v>7</v>
      </c>
      <c r="N11" s="7"/>
      <c r="O11" s="7"/>
      <c r="P11" s="7"/>
      <c r="Q11" s="7"/>
      <c r="R11" s="1"/>
    </row>
    <row r="12" spans="3:18" ht="30" customHeight="1">
      <c r="C12" s="1"/>
      <c r="D12" s="82" t="s">
        <v>8</v>
      </c>
      <c r="E12" s="65" t="s">
        <v>9</v>
      </c>
      <c r="F12" s="66">
        <v>1250</v>
      </c>
      <c r="G12" s="82" t="s">
        <v>10</v>
      </c>
      <c r="H12" s="76" t="s">
        <v>11</v>
      </c>
      <c r="I12" s="12" t="s">
        <v>12</v>
      </c>
      <c r="J12" s="42">
        <f>VLOOKUP(I$12,'RAW materials'!B1:E34,2,FALSE)</f>
        <v>0</v>
      </c>
      <c r="K12" s="42">
        <f>VLOOKUP(I$12,'RAW materials'!B1:E34,3,FALSE)</f>
        <v>0</v>
      </c>
      <c r="L12" s="48">
        <f>VLOOKUP(I$12,'RAW materials'!B1:E35,4,FALSE)</f>
        <v>1</v>
      </c>
      <c r="M12" s="35">
        <v>0</v>
      </c>
      <c r="N12" s="78" t="s">
        <v>13</v>
      </c>
      <c r="O12" s="7"/>
      <c r="P12" s="7"/>
      <c r="Q12" s="7"/>
      <c r="R12" s="1"/>
    </row>
    <row r="13" spans="3:18" ht="33" customHeight="1">
      <c r="C13" s="1"/>
      <c r="D13" s="82"/>
      <c r="E13" s="67" t="s">
        <v>14</v>
      </c>
      <c r="F13" s="68">
        <v>1390</v>
      </c>
      <c r="G13" s="82"/>
      <c r="H13" s="77"/>
      <c r="I13" s="14" t="s">
        <v>12</v>
      </c>
      <c r="J13" s="42">
        <f>VLOOKUP(I$13,'RAW materials'!B1:E34,2,FALSE)</f>
        <v>0</v>
      </c>
      <c r="K13" s="42">
        <f>VLOOKUP(I$13,'RAW materials'!B1:E34,3,FALSE)</f>
        <v>0</v>
      </c>
      <c r="L13" s="48">
        <f>VLOOKUP(I$13,'RAW materials'!B1:E35,4,FALSE)</f>
        <v>1</v>
      </c>
      <c r="M13" s="36">
        <v>0</v>
      </c>
      <c r="N13" s="78"/>
      <c r="O13" s="7"/>
      <c r="P13" s="7"/>
      <c r="Q13" s="7"/>
      <c r="R13" s="1"/>
    </row>
    <row r="14" spans="3:18" ht="30" customHeight="1">
      <c r="C14" s="1"/>
      <c r="D14" s="82"/>
      <c r="E14" s="67" t="s">
        <v>15</v>
      </c>
      <c r="F14" s="68">
        <v>1550</v>
      </c>
      <c r="G14" s="82"/>
      <c r="H14" s="77"/>
      <c r="I14" s="14" t="s">
        <v>12</v>
      </c>
      <c r="J14" s="42">
        <f>VLOOKUP(I$14,'RAW materials'!B1:E34,2,FALSE)</f>
        <v>0</v>
      </c>
      <c r="K14" s="42">
        <f>VLOOKUP(I$14,'RAW materials'!B1:E35,3,FALSE)</f>
        <v>0</v>
      </c>
      <c r="L14" s="48">
        <f>VLOOKUP(I$14,'RAW materials'!B1:E35,4,FALSE)</f>
        <v>1</v>
      </c>
      <c r="M14" s="36">
        <v>0</v>
      </c>
      <c r="N14" s="78"/>
      <c r="O14" s="7"/>
      <c r="P14" s="7"/>
      <c r="Q14" s="7"/>
      <c r="R14" s="1"/>
    </row>
    <row r="15" spans="3:18" ht="30" customHeight="1">
      <c r="C15" s="1"/>
      <c r="D15" s="82"/>
      <c r="E15" s="69" t="s">
        <v>16</v>
      </c>
      <c r="F15" s="70">
        <v>1200</v>
      </c>
      <c r="G15" s="82"/>
      <c r="H15" s="77"/>
      <c r="I15" s="14" t="s">
        <v>12</v>
      </c>
      <c r="J15" s="42">
        <f>VLOOKUP(I$15,'RAW materials'!B1:E34,2,FALSE)</f>
        <v>0</v>
      </c>
      <c r="K15" s="42">
        <f>VLOOKUP(I$15,'RAW materials'!B1:E35,3,FALSE)</f>
        <v>0</v>
      </c>
      <c r="L15" s="48">
        <f>VLOOKUP(I$15,'RAW materials'!B1:E35,4,FALSE)</f>
        <v>1</v>
      </c>
      <c r="M15" s="36">
        <v>0</v>
      </c>
      <c r="N15" s="78"/>
      <c r="O15" s="7"/>
      <c r="P15" s="7"/>
      <c r="Q15" s="7"/>
      <c r="R15" s="1"/>
    </row>
    <row r="16" spans="3:18" ht="3" customHeight="1">
      <c r="C16" s="1"/>
      <c r="D16" s="7"/>
      <c r="E16" s="55"/>
      <c r="F16" s="7"/>
      <c r="G16" s="22"/>
      <c r="H16" s="15"/>
      <c r="I16" s="16"/>
      <c r="J16" s="43">
        <f>VLOOKUP(I$13,'RAW materials'!B5:E9,2,FALSE)</f>
        <v>0</v>
      </c>
      <c r="K16" s="44"/>
      <c r="L16" s="44"/>
      <c r="M16" s="37" t="s">
        <v>17</v>
      </c>
      <c r="N16" s="78"/>
      <c r="O16" s="7"/>
      <c r="P16" s="7"/>
      <c r="Q16" s="7"/>
      <c r="R16" s="1"/>
    </row>
    <row r="17" spans="3:18" ht="31.5" customHeight="1">
      <c r="C17" s="1"/>
      <c r="D17" s="81" t="s">
        <v>18</v>
      </c>
      <c r="E17" s="81"/>
      <c r="F17" s="81"/>
      <c r="G17" s="81"/>
      <c r="H17" s="79" t="s">
        <v>19</v>
      </c>
      <c r="I17" s="31" t="s">
        <v>12</v>
      </c>
      <c r="J17" s="42">
        <f>VLOOKUP(I$17,'RAW materials'!G1:J39,2,FALSE)</f>
        <v>0</v>
      </c>
      <c r="K17" s="42">
        <f>VLOOKUP(I$17,'RAW materials'!G1:J39,3,FALSE)</f>
        <v>0</v>
      </c>
      <c r="L17" s="42">
        <f>VLOOKUP(I$17,'RAW materials'!G1:J39,4,FALSE)</f>
        <v>1</v>
      </c>
      <c r="M17" s="35">
        <v>0</v>
      </c>
      <c r="N17" s="78"/>
      <c r="O17" s="7"/>
      <c r="P17" s="7"/>
      <c r="Q17" s="7"/>
      <c r="R17" s="1"/>
    </row>
    <row r="18" spans="3:18" ht="28.5" customHeight="1">
      <c r="C18" s="1"/>
      <c r="D18" s="82" t="s">
        <v>20</v>
      </c>
      <c r="E18" s="82"/>
      <c r="F18" s="82" t="s">
        <v>21</v>
      </c>
      <c r="G18" s="82"/>
      <c r="H18" s="80"/>
      <c r="I18" s="31" t="s">
        <v>12</v>
      </c>
      <c r="J18" s="42">
        <f>VLOOKUP(I$18,'RAW materials'!G1:J39,2,FALSE)</f>
        <v>0</v>
      </c>
      <c r="K18" s="42">
        <f>VLOOKUP(I$18,'RAW materials'!G1:J39,3,FALSE)</f>
        <v>0</v>
      </c>
      <c r="L18" s="42">
        <f>VLOOKUP(I$18,'RAW materials'!G1:J39,4,FALSE)</f>
        <v>1</v>
      </c>
      <c r="M18" s="36">
        <v>0</v>
      </c>
      <c r="N18" s="78"/>
      <c r="O18" s="7"/>
      <c r="P18" s="7"/>
      <c r="Q18" s="7"/>
      <c r="R18" s="1"/>
    </row>
    <row r="19" spans="3:18" ht="30.95" customHeight="1">
      <c r="C19" s="1"/>
      <c r="D19" s="82"/>
      <c r="E19" s="82"/>
      <c r="F19" s="82"/>
      <c r="G19" s="82"/>
      <c r="H19" s="80"/>
      <c r="I19" s="31" t="s">
        <v>12</v>
      </c>
      <c r="J19" s="42">
        <f>VLOOKUP(I$19,'RAW materials'!G1:J39,2,FALSE)</f>
        <v>0</v>
      </c>
      <c r="K19" s="42">
        <f>VLOOKUP(I$19,'RAW materials'!G1:J39,3,FALSE)</f>
        <v>0</v>
      </c>
      <c r="L19" s="42">
        <f>VLOOKUP(I$19,'RAW materials'!G1:J39,4,FALSE)</f>
        <v>1</v>
      </c>
      <c r="M19" s="36">
        <v>0</v>
      </c>
      <c r="N19" s="78"/>
      <c r="O19" s="7"/>
      <c r="P19" s="7"/>
      <c r="Q19" s="7"/>
      <c r="R19" s="1"/>
    </row>
    <row r="20" spans="3:18" ht="27" customHeight="1">
      <c r="C20" s="1"/>
      <c r="D20" s="82"/>
      <c r="E20" s="82"/>
      <c r="F20" s="82"/>
      <c r="G20" s="82"/>
      <c r="H20" s="80"/>
      <c r="I20" s="31" t="s">
        <v>12</v>
      </c>
      <c r="J20" s="42">
        <f>VLOOKUP(I$20,'RAW materials'!G1:J39,2,FALSE)</f>
        <v>0</v>
      </c>
      <c r="K20" s="42">
        <f>VLOOKUP(I$20,'RAW materials'!G1:J39,3,FALSE)</f>
        <v>0</v>
      </c>
      <c r="L20" s="42">
        <f>VLOOKUP(I$20,'RAW materials'!G1:J39,4,FALSE)</f>
        <v>1</v>
      </c>
      <c r="M20" s="36">
        <v>0</v>
      </c>
      <c r="N20" s="78"/>
      <c r="O20" s="7"/>
      <c r="P20" s="7"/>
      <c r="Q20" s="7"/>
      <c r="R20" s="1"/>
    </row>
    <row r="21" spans="3:18" ht="3.95" customHeight="1">
      <c r="C21" s="1"/>
      <c r="D21" s="7"/>
      <c r="E21" s="7"/>
      <c r="F21" s="7"/>
      <c r="G21" s="22"/>
      <c r="H21" s="17"/>
      <c r="I21" s="18"/>
      <c r="J21" s="19"/>
      <c r="K21" s="20"/>
      <c r="L21" s="20"/>
      <c r="M21" s="38"/>
      <c r="N21" s="23"/>
      <c r="O21" s="7"/>
      <c r="P21" s="7"/>
      <c r="Q21" s="7"/>
      <c r="R21" s="1"/>
    </row>
    <row r="22" spans="3:18" ht="32.1" customHeight="1">
      <c r="C22" s="1"/>
      <c r="D22" s="7"/>
      <c r="E22" s="83" t="s">
        <v>22</v>
      </c>
      <c r="F22" s="83"/>
      <c r="G22" s="83"/>
      <c r="H22" s="21" t="s">
        <v>23</v>
      </c>
      <c r="I22" s="12" t="s">
        <v>24</v>
      </c>
      <c r="J22" s="49">
        <f>VLOOKUP(I22,Table6[#All],2,FALSE)</f>
        <v>0.5</v>
      </c>
      <c r="K22" s="13"/>
      <c r="L22" s="13"/>
      <c r="M22" s="39" cm="1">
        <f t="array" ref="M22">SUM(M12:M15+M17:M20)*J22/100</f>
        <v>0</v>
      </c>
      <c r="N22" s="7"/>
      <c r="O22" s="7"/>
      <c r="P22" s="7"/>
      <c r="Q22" s="7"/>
      <c r="R22" s="1"/>
    </row>
    <row r="23" spans="3:18" ht="20.25" customHeight="1">
      <c r="C23" s="1"/>
      <c r="D23" s="7"/>
      <c r="E23" s="7"/>
      <c r="F23" s="7"/>
      <c r="G23" s="56"/>
      <c r="H23" s="87" t="s">
        <v>25</v>
      </c>
      <c r="I23" s="87"/>
      <c r="J23" s="87"/>
      <c r="K23" s="87"/>
      <c r="L23" s="87"/>
      <c r="M23" s="40">
        <f>SUM(M12:M22)</f>
        <v>0</v>
      </c>
      <c r="N23" s="7"/>
      <c r="O23" s="7"/>
      <c r="P23" s="7"/>
      <c r="Q23" s="7"/>
      <c r="R23" s="1"/>
    </row>
    <row r="24" spans="3:18" ht="45.6" customHeight="1">
      <c r="C24" s="1"/>
      <c r="D24" s="7"/>
      <c r="E24" s="7"/>
      <c r="F24" s="7"/>
      <c r="G24" s="56"/>
      <c r="H24" s="72" t="s">
        <v>26</v>
      </c>
      <c r="I24" s="72"/>
      <c r="J24" s="72"/>
      <c r="K24" s="72"/>
      <c r="L24" s="72"/>
      <c r="M24" s="41" t="e">
        <f>(M12/L12+M13/L13+M14/L14+M15/L15)/(M17/L17+M18/L18+M19/L19+M20/L20)</f>
        <v>#DIV/0!</v>
      </c>
      <c r="N24" s="73" t="s">
        <v>27</v>
      </c>
      <c r="O24" s="74"/>
      <c r="P24" s="74"/>
      <c r="Q24" s="74"/>
      <c r="R24" s="1"/>
    </row>
    <row r="25" spans="3:18" ht="20.25" customHeight="1">
      <c r="C25" s="1"/>
      <c r="D25" s="7"/>
      <c r="E25" s="7"/>
      <c r="F25" s="7"/>
      <c r="G25" s="56"/>
      <c r="H25" s="7"/>
      <c r="I25" s="7"/>
      <c r="J25" s="7"/>
      <c r="K25" s="7"/>
      <c r="L25" s="7"/>
      <c r="M25" s="7"/>
      <c r="N25" s="7"/>
      <c r="O25" s="7"/>
      <c r="P25" s="7"/>
      <c r="Q25" s="7"/>
      <c r="R25" s="1"/>
    </row>
    <row r="26" spans="3:18" ht="17.100000000000001" customHeight="1">
      <c r="C26" s="1"/>
      <c r="D26" s="7"/>
      <c r="E26" s="7"/>
      <c r="F26" s="7"/>
      <c r="G26" s="7"/>
      <c r="H26" s="7"/>
      <c r="I26" s="7"/>
      <c r="J26" s="7"/>
      <c r="K26" s="7"/>
      <c r="L26" s="7"/>
      <c r="M26" s="7"/>
      <c r="N26" s="7"/>
      <c r="O26" s="7"/>
      <c r="P26" s="7"/>
      <c r="Q26" s="7"/>
      <c r="R26" s="1"/>
    </row>
    <row r="27" spans="3:18" ht="42.95" customHeight="1">
      <c r="C27" s="1"/>
      <c r="D27" s="57" t="s">
        <v>28</v>
      </c>
      <c r="E27" s="54" t="s">
        <v>29</v>
      </c>
      <c r="F27" s="54" t="s">
        <v>30</v>
      </c>
      <c r="G27" s="7"/>
      <c r="H27" s="7"/>
      <c r="I27" s="7"/>
      <c r="J27" s="7"/>
      <c r="K27" s="7"/>
      <c r="L27" s="7"/>
      <c r="M27" s="7"/>
      <c r="N27" s="7"/>
      <c r="O27" s="7"/>
      <c r="P27" s="7"/>
      <c r="Q27" s="7"/>
      <c r="R27" s="1"/>
    </row>
    <row r="28" spans="3:18" ht="20.25" customHeight="1">
      <c r="C28" s="1"/>
      <c r="D28" s="58" t="s">
        <v>31</v>
      </c>
      <c r="E28" s="59">
        <v>100</v>
      </c>
      <c r="F28" s="59">
        <v>2</v>
      </c>
      <c r="G28" s="60"/>
      <c r="H28" s="7"/>
      <c r="I28" s="7"/>
      <c r="J28" s="7"/>
      <c r="K28" s="7"/>
      <c r="L28" s="7"/>
      <c r="M28" s="7"/>
      <c r="N28" s="7"/>
      <c r="O28" s="7"/>
      <c r="P28" s="7"/>
      <c r="Q28" s="7"/>
      <c r="R28" s="1"/>
    </row>
    <row r="29" spans="3:18" ht="20.25" customHeight="1">
      <c r="C29" s="1"/>
      <c r="D29" s="58" t="s">
        <v>32</v>
      </c>
      <c r="E29" s="59">
        <v>0</v>
      </c>
      <c r="F29" s="59">
        <v>0</v>
      </c>
      <c r="G29" s="7"/>
      <c r="H29" s="7"/>
      <c r="I29" s="7"/>
      <c r="J29" s="7"/>
      <c r="K29" s="7"/>
      <c r="L29" s="7"/>
      <c r="M29" s="7"/>
      <c r="N29" s="7"/>
      <c r="O29" s="7"/>
      <c r="P29" s="7"/>
      <c r="Q29" s="7"/>
      <c r="R29" s="1"/>
    </row>
    <row r="30" spans="3:18" ht="20.25" customHeight="1">
      <c r="C30" s="1"/>
      <c r="D30" s="7"/>
      <c r="E30" s="7"/>
      <c r="F30" s="7"/>
      <c r="G30" s="7"/>
      <c r="H30" s="7"/>
      <c r="I30" s="7"/>
      <c r="J30" s="7"/>
      <c r="K30" s="7"/>
      <c r="L30" s="7"/>
      <c r="M30" s="7"/>
      <c r="N30" s="7"/>
      <c r="O30" s="7"/>
      <c r="P30" s="7"/>
      <c r="Q30" s="7"/>
      <c r="R30" s="1"/>
    </row>
    <row r="31" spans="3:18" ht="20.25" customHeight="1">
      <c r="C31" s="1"/>
      <c r="D31" s="1"/>
      <c r="E31" s="1"/>
      <c r="F31" s="1"/>
      <c r="G31" s="1"/>
      <c r="H31" s="1"/>
      <c r="I31" s="1"/>
      <c r="J31" s="1"/>
      <c r="K31" s="1"/>
      <c r="L31" s="1"/>
      <c r="M31" s="1"/>
      <c r="N31" s="1"/>
      <c r="O31" s="1"/>
      <c r="P31" s="1"/>
      <c r="Q31" s="1"/>
      <c r="R31" s="1"/>
    </row>
    <row r="32" spans="3:18" ht="20.25" customHeight="1">
      <c r="C32" s="1"/>
      <c r="D32" s="1"/>
      <c r="E32" s="1"/>
      <c r="F32" s="1"/>
      <c r="G32" s="53"/>
      <c r="H32" s="1"/>
      <c r="I32" s="1"/>
      <c r="J32" s="1"/>
      <c r="K32" s="1"/>
      <c r="L32" s="1"/>
      <c r="M32" s="1"/>
      <c r="N32" s="1"/>
      <c r="O32" s="1"/>
      <c r="P32" s="1"/>
      <c r="Q32" s="1"/>
      <c r="R32" s="1"/>
    </row>
  </sheetData>
  <mergeCells count="16">
    <mergeCell ref="D6:M6"/>
    <mergeCell ref="H24:L24"/>
    <mergeCell ref="N24:Q24"/>
    <mergeCell ref="M3:Q5"/>
    <mergeCell ref="H12:H15"/>
    <mergeCell ref="N12:N20"/>
    <mergeCell ref="H17:H20"/>
    <mergeCell ref="D17:G17"/>
    <mergeCell ref="F18:G20"/>
    <mergeCell ref="D18:E20"/>
    <mergeCell ref="E22:G22"/>
    <mergeCell ref="D3:K4"/>
    <mergeCell ref="D11:H11"/>
    <mergeCell ref="D12:D15"/>
    <mergeCell ref="G12:G15"/>
    <mergeCell ref="H23:L23"/>
  </mergeCells>
  <conditionalFormatting sqref="M24">
    <cfRule type="cellIs" dxfId="25" priority="1" operator="lessThan">
      <formula>1</formula>
    </cfRule>
    <cfRule type="cellIs" dxfId="24" priority="2" operator="lessThan">
      <formula>1</formula>
    </cfRule>
    <cfRule type="cellIs" dxfId="23" priority="3" operator="greaterThan">
      <formula>1</formula>
    </cfRule>
    <cfRule type="colorScale" priority="4">
      <colorScale>
        <cfvo type="num" val="&quot;&lt;1&quot;"/>
        <cfvo type="num" val="&quot;&lt;1&quot;"/>
        <color rgb="FFFF7128"/>
        <color rgb="FF00B050"/>
      </colorScale>
    </cfRule>
    <cfRule type="colorScale" priority="5">
      <colorScale>
        <cfvo type="num" val="&quot;&lt;1&quot;"/>
        <cfvo type="num" val="1"/>
        <color rgb="FFF8696B"/>
        <color rgb="FF63BE7B"/>
      </colorScale>
    </cfRule>
  </conditionalFormatting>
  <dataValidations count="10">
    <dataValidation type="list" allowBlank="1" showInputMessage="1" showErrorMessage="1" sqref="I22" xr:uid="{FE43743B-484C-4EA5-8263-D3BC323B853D}">
      <formula1>Catalyst</formula1>
    </dataValidation>
    <dataValidation type="list" allowBlank="1" showInputMessage="1" showErrorMessage="1" sqref="I17:I20" xr:uid="{56F8AA81-DB51-498B-80A3-7A60E6F6340A}">
      <formula1>Acrylates</formula1>
    </dataValidation>
    <dataValidation type="list" allowBlank="1" showInputMessage="1" showErrorMessage="1" sqref="I12:I15" xr:uid="{5B79D4CE-F2C2-4618-B45B-32F1E9DBE265}">
      <formula1>Acetoacetates</formula1>
    </dataValidation>
    <dataValidation allowBlank="1" showInputMessage="1" showErrorMessage="1" prompt="Combined current and scheduled monthly payments and percentage of current and scheduled monthly income are auto calculated in cells F10, F11, O10, and O11." sqref="D6" xr:uid="{94E673AF-0C20-4310-98A0-2E317412E13C}"/>
    <dataValidation allowBlank="1" showInputMessage="1" showErrorMessage="1" prompt="Create a college loan calculator in this worksheet. Enter details in table starting in cell C15, estimated annual salary in cell K4, and date to start loan payback in cell N4." sqref="F1" xr:uid="{E1EC577D-7AD1-4CB5-9689-828920F457CE}"/>
    <dataValidation allowBlank="1" showErrorMessage="1" prompt="Enter Annual Interest Rate in this column under this heading" sqref="L11:M11" xr:uid="{50C09EB2-33AA-4FB4-BD66-56F3D5FC3770}"/>
    <dataValidation allowBlank="1" showErrorMessage="1" prompt="Enter Loan Amount in this column under this heading" sqref="K11 F27" xr:uid="{E37381C9-B4A4-491A-A1E4-ED362803E9BA}"/>
    <dataValidation allowBlank="1" showErrorMessage="1" prompt="Enter Lender in this column under this heading" sqref="J11 E27" xr:uid="{610A8226-14AD-4C99-A679-1BB01E39ED8F}"/>
    <dataValidation allowBlank="1" showErrorMessage="1" prompt="Enter Loan No. in this column under this heading" sqref="I11" xr:uid="{2DAABCA8-A679-44B4-A6DD-61E4D0D4CA90}"/>
    <dataValidation allowBlank="1" showErrorMessage="1" prompt="Enter General Loan Details in table columns below" sqref="H12 H17 H23:H24" xr:uid="{F69A5F2B-7588-40E0-8536-FF72E294DA0D}"/>
  </dataValidations>
  <printOptions horizontalCentered="1"/>
  <pageMargins left="0.25" right="0.25" top="0.75" bottom="0.75" header="0.3" footer="0.3"/>
  <pageSetup scale="72" fitToHeight="0" orientation="landscape"/>
  <headerFooter differentFirst="1">
    <oddFooter>Page &amp;P of &amp;N</oddFooter>
  </headerFooter>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EB2C-33A1-4537-A8C6-F3A5A609A388}">
  <dimension ref="B1:N12"/>
  <sheetViews>
    <sheetView workbookViewId="0">
      <selection activeCell="E9" sqref="E9"/>
    </sheetView>
  </sheetViews>
  <sheetFormatPr defaultRowHeight="16.5"/>
  <cols>
    <col min="2" max="2" width="15.375" customWidth="1"/>
    <col min="3" max="3" width="10.75" customWidth="1"/>
    <col min="4" max="4" width="12.625" bestFit="1" customWidth="1"/>
    <col min="5" max="5" width="16.25" customWidth="1"/>
    <col min="7" max="7" width="10.875" customWidth="1"/>
    <col min="8" max="8" width="10.125" bestFit="1" customWidth="1"/>
    <col min="9" max="9" width="12.625" bestFit="1" customWidth="1"/>
    <col min="10" max="10" width="17.5" bestFit="1" customWidth="1"/>
    <col min="12" max="12" width="9.625" customWidth="1"/>
  </cols>
  <sheetData>
    <row r="1" spans="2:14">
      <c r="B1" s="27" t="s">
        <v>33</v>
      </c>
      <c r="C1" s="27" t="s">
        <v>34</v>
      </c>
      <c r="D1" s="27" t="s">
        <v>35</v>
      </c>
      <c r="E1" s="27" t="s">
        <v>6</v>
      </c>
      <c r="G1" s="27" t="s">
        <v>36</v>
      </c>
      <c r="H1" s="27" t="s">
        <v>34</v>
      </c>
      <c r="I1" s="27" t="s">
        <v>35</v>
      </c>
      <c r="J1" s="27" t="s">
        <v>6</v>
      </c>
      <c r="K1" s="34"/>
      <c r="L1" s="34" t="s">
        <v>37</v>
      </c>
      <c r="M1" s="34" t="s">
        <v>38</v>
      </c>
      <c r="N1" s="34" t="s">
        <v>39</v>
      </c>
    </row>
    <row r="2" spans="2:14">
      <c r="B2" s="28" t="s">
        <v>9</v>
      </c>
      <c r="C2" s="28">
        <f>'PriNext Calculator'!F12</f>
        <v>1250</v>
      </c>
      <c r="D2" s="28">
        <v>4</v>
      </c>
      <c r="E2" s="63">
        <f>C2/D2</f>
        <v>312.5</v>
      </c>
      <c r="G2" s="61" t="s">
        <v>40</v>
      </c>
      <c r="H2" s="52">
        <v>352</v>
      </c>
      <c r="I2" s="52">
        <v>4</v>
      </c>
      <c r="J2" s="45">
        <f>H2/I2</f>
        <v>88</v>
      </c>
      <c r="K2" s="26"/>
      <c r="L2" s="50" t="s">
        <v>41</v>
      </c>
      <c r="M2" s="46">
        <v>0.1</v>
      </c>
      <c r="N2" s="46" t="s">
        <v>42</v>
      </c>
    </row>
    <row r="3" spans="2:14">
      <c r="B3" s="28" t="s">
        <v>14</v>
      </c>
      <c r="C3" s="28">
        <f>'PriNext Calculator'!F13</f>
        <v>1390</v>
      </c>
      <c r="D3" s="28">
        <v>8</v>
      </c>
      <c r="E3" s="63">
        <f t="shared" ref="E3:E5" si="0">C3/D3</f>
        <v>173.75</v>
      </c>
      <c r="G3" s="61" t="s">
        <v>43</v>
      </c>
      <c r="H3" s="52">
        <v>468</v>
      </c>
      <c r="I3" s="52">
        <v>2</v>
      </c>
      <c r="J3" s="45">
        <f t="shared" ref="J3:J7" si="1">H3/I3</f>
        <v>234</v>
      </c>
      <c r="K3" s="26"/>
      <c r="L3" s="26" t="s">
        <v>44</v>
      </c>
      <c r="M3" s="46">
        <v>0.2</v>
      </c>
      <c r="N3" s="46" t="s">
        <v>42</v>
      </c>
    </row>
    <row r="4" spans="2:14">
      <c r="B4" s="28" t="s">
        <v>15</v>
      </c>
      <c r="C4" s="28">
        <f>'PriNext Calculator'!F14</f>
        <v>1550</v>
      </c>
      <c r="D4" s="28">
        <v>12</v>
      </c>
      <c r="E4" s="63">
        <f t="shared" si="0"/>
        <v>129.16666666666666</v>
      </c>
      <c r="G4" s="29" t="s">
        <v>45</v>
      </c>
      <c r="H4" s="52">
        <v>466</v>
      </c>
      <c r="I4" s="52">
        <v>4</v>
      </c>
      <c r="J4" s="64">
        <f t="shared" si="1"/>
        <v>116.5</v>
      </c>
      <c r="K4" s="26"/>
      <c r="L4" s="26" t="s">
        <v>46</v>
      </c>
      <c r="M4" s="26">
        <v>0.3</v>
      </c>
      <c r="N4" s="46" t="s">
        <v>42</v>
      </c>
    </row>
    <row r="5" spans="2:14">
      <c r="B5" s="28" t="s">
        <v>16</v>
      </c>
      <c r="C5" s="28">
        <f>'PriNext Calculator'!F15</f>
        <v>1200</v>
      </c>
      <c r="D5" s="28">
        <v>12</v>
      </c>
      <c r="E5" s="63">
        <f t="shared" si="0"/>
        <v>100</v>
      </c>
      <c r="G5" s="29" t="s">
        <v>47</v>
      </c>
      <c r="H5" s="52">
        <v>423</v>
      </c>
      <c r="I5" s="52">
        <v>3</v>
      </c>
      <c r="J5" s="45">
        <f t="shared" si="1"/>
        <v>141</v>
      </c>
      <c r="K5" s="26"/>
      <c r="L5" s="26" t="s">
        <v>48</v>
      </c>
      <c r="M5" s="26">
        <v>0.4</v>
      </c>
      <c r="N5" s="46" t="s">
        <v>42</v>
      </c>
    </row>
    <row r="6" spans="2:14">
      <c r="B6" s="32" t="s">
        <v>12</v>
      </c>
      <c r="C6" s="28">
        <v>0</v>
      </c>
      <c r="D6" s="28">
        <v>0</v>
      </c>
      <c r="E6" s="62">
        <v>1</v>
      </c>
      <c r="G6" s="29" t="s">
        <v>49</v>
      </c>
      <c r="H6" s="52">
        <v>525</v>
      </c>
      <c r="I6" s="52">
        <v>5</v>
      </c>
      <c r="J6" s="45">
        <f t="shared" si="1"/>
        <v>105</v>
      </c>
      <c r="K6" s="26"/>
      <c r="L6" s="26" t="s">
        <v>24</v>
      </c>
      <c r="M6" s="26">
        <v>0.5</v>
      </c>
      <c r="N6" s="46" t="s">
        <v>42</v>
      </c>
    </row>
    <row r="7" spans="2:14">
      <c r="G7" s="29" t="s">
        <v>50</v>
      </c>
      <c r="H7" s="52">
        <v>528</v>
      </c>
      <c r="I7" s="52">
        <v>4</v>
      </c>
      <c r="J7" s="45">
        <f t="shared" si="1"/>
        <v>132</v>
      </c>
      <c r="K7" s="26"/>
      <c r="L7" s="26" t="s">
        <v>51</v>
      </c>
      <c r="M7" s="26">
        <v>0.6</v>
      </c>
      <c r="N7" s="46" t="s">
        <v>42</v>
      </c>
    </row>
    <row r="8" spans="2:14">
      <c r="G8" s="29" t="s">
        <v>31</v>
      </c>
      <c r="H8" s="30">
        <f>'PriNext Calculator'!E28</f>
        <v>100</v>
      </c>
      <c r="I8" s="30">
        <f>'PriNext Calculator'!F28</f>
        <v>2</v>
      </c>
      <c r="J8" s="45">
        <f>H8/I8</f>
        <v>50</v>
      </c>
      <c r="K8" s="26"/>
      <c r="L8" s="26" t="s">
        <v>52</v>
      </c>
      <c r="M8" s="26">
        <v>0.7</v>
      </c>
      <c r="N8" s="46" t="s">
        <v>42</v>
      </c>
    </row>
    <row r="9" spans="2:14">
      <c r="G9" s="29" t="s">
        <v>32</v>
      </c>
      <c r="H9" s="30">
        <f>'PriNext Calculator'!E29</f>
        <v>0</v>
      </c>
      <c r="I9" s="30">
        <f>'PriNext Calculator'!F29</f>
        <v>0</v>
      </c>
      <c r="J9" s="45" t="e">
        <f>H9/I9</f>
        <v>#DIV/0!</v>
      </c>
      <c r="K9" s="34"/>
      <c r="L9" s="26" t="s">
        <v>53</v>
      </c>
      <c r="M9" s="26">
        <v>0.8</v>
      </c>
      <c r="N9" s="46" t="s">
        <v>42</v>
      </c>
    </row>
    <row r="10" spans="2:14">
      <c r="E10" s="25"/>
      <c r="G10" s="33" t="s">
        <v>12</v>
      </c>
      <c r="H10" s="30">
        <v>0</v>
      </c>
      <c r="I10" s="47">
        <v>0</v>
      </c>
      <c r="J10" s="47">
        <v>1</v>
      </c>
      <c r="K10" s="34"/>
      <c r="L10" s="26" t="s">
        <v>54</v>
      </c>
      <c r="M10" s="26">
        <v>0.9</v>
      </c>
      <c r="N10" s="46" t="s">
        <v>42</v>
      </c>
    </row>
    <row r="11" spans="2:14">
      <c r="I11" s="34"/>
      <c r="J11" s="34"/>
      <c r="K11" s="34"/>
      <c r="L11" s="26" t="s">
        <v>55</v>
      </c>
      <c r="M11" s="51">
        <v>1</v>
      </c>
      <c r="N11" s="46" t="s">
        <v>42</v>
      </c>
    </row>
    <row r="12" spans="2:14">
      <c r="K12" s="34"/>
      <c r="L12" s="34"/>
      <c r="M12" s="34"/>
    </row>
  </sheetData>
  <phoneticPr fontId="24" type="noConversion"/>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05DE2B79CD744AA38656597C2B2670" ma:contentTypeVersion="14" ma:contentTypeDescription="Create a new document." ma:contentTypeScope="" ma:versionID="378c229de00302c6a9e042be463d9017">
  <xsd:schema xmlns:xsd="http://www.w3.org/2001/XMLSchema" xmlns:xs="http://www.w3.org/2001/XMLSchema" xmlns:p="http://schemas.microsoft.com/office/2006/metadata/properties" xmlns:ns2="c1422e44-3106-4914-af14-14bc07911062" xmlns:ns3="9b197211-3f31-45a5-8730-8c674ede5a00" targetNamespace="http://schemas.microsoft.com/office/2006/metadata/properties" ma:root="true" ma:fieldsID="9280bafc04268c9e631a1e64fd661d4c" ns2:_="" ns3:_="">
    <xsd:import namespace="c1422e44-3106-4914-af14-14bc07911062"/>
    <xsd:import namespace="9b197211-3f31-45a5-8730-8c674ede5a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22e44-3106-4914-af14-14bc079110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7a0dbe1-8282-4a1b-9e52-b81f8cfc2a0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197211-3f31-45a5-8730-8c674ede5a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1422e44-3106-4914-af14-14bc07911062">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FE7623-68E5-486F-97E3-4DA70ADCF6A3}"/>
</file>

<file path=customXml/itemProps2.xml><?xml version="1.0" encoding="utf-8"?>
<ds:datastoreItem xmlns:ds="http://schemas.openxmlformats.org/officeDocument/2006/customXml" ds:itemID="{A7A7DF92-9748-47C3-89F9-9EEEA8E8B478}"/>
</file>

<file path=customXml/itemProps3.xml><?xml version="1.0" encoding="utf-8"?>
<ds:datastoreItem xmlns:ds="http://schemas.openxmlformats.org/officeDocument/2006/customXml" ds:itemID="{6888C276-3131-4519-B7C7-8E9F20E1C1A7}"/>
</file>

<file path=customXml/itemProps4.xml><?xml version="1.0" encoding="utf-8"?>
<ds:datastoreItem xmlns:ds="http://schemas.openxmlformats.org/officeDocument/2006/customXml" ds:itemID="{F4C183A0-1A78-41B0-BCC6-3A5542CBE401}"/>
</file>

<file path=docMetadata/LabelInfo.xml><?xml version="1.0" encoding="utf-8"?>
<clbl:labelList xmlns:clbl="http://schemas.microsoft.com/office/2020/mipLabelMetadata">
  <clbl:label id="{57368c21-b8cf-42cf-bd0b-43ecd4bc62ae}" enabled="0" method="" siteId="{57368c21-b8cf-42cf-bd0b-43ecd4bc62ae}" removed="1"/>
</clbl:labelList>
</file>

<file path=docProps/app.xml><?xml version="1.0" encoding="utf-8"?>
<Properties xmlns="http://schemas.openxmlformats.org/officeDocument/2006/extended-properties" xmlns:vt="http://schemas.openxmlformats.org/officeDocument/2006/docPropsVTypes">
  <Template>TM00000035</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2023-01-31T07:04:42Z</dcterms:created>
  <dcterms:modified xsi:type="dcterms:W3CDTF">2025-03-20T18:40:45Z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0x0101000505DE2B79CD744AA38656597C2B2670</vt:lpwstr>
  </property>
  <property fmtid="{D5CDD505-2E9C-101B-9397-08002B2CF9AE}" pid="3" name="MediaServiceImageTags">
    <vt:lpwstr/>
  </property>
</Properties>
</file>