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cargillonline.sharepoint.com/sites/ASCGO/Shared Documents/General/ASC IDN _ MDN Plant/Initial Audit 2025/Evidence/Principle 2/2.2 - Due Diligence/"/>
    </mc:Choice>
  </mc:AlternateContent>
  <xr:revisionPtr revIDLastSave="71" documentId="14_{C559186B-0F1F-4DEE-9ADD-E85D9F7A5DDD}" xr6:coauthVersionLast="47" xr6:coauthVersionMax="47" xr10:uidLastSave="{6F0F3703-E5AC-4243-A5C1-E7F3F5D0B65D}"/>
  <workbookProtection workbookAlgorithmName="SHA-512" workbookHashValue="3RBa4diczPNJYlWCmvSHFO0CsKR17rUrADhM5SDgowdKXvYnQr+1bW3768lA3TFrl7jxpeZ7q81CnzjwBeVGEw==" workbookSaltValue="6zfro/pgrQgZqmXXWgH/SA==" workbookSpinCount="100000" lockStructure="1"/>
  <bookViews>
    <workbookView xWindow="-108" yWindow="-108" windowWidth="23256" windowHeight="12456" xr2:uid="{00000000-000D-0000-FFFF-FFFF00000000}"/>
  </bookViews>
  <sheets>
    <sheet name="2.2.10 and 5.1.12" sheetId="9" r:id="rId1"/>
    <sheet name="Dropdowns" sheetId="2" state="hidden"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99" i="9" l="1"/>
  <c r="H99" i="9"/>
  <c r="G99" i="9"/>
  <c r="E97" i="9"/>
  <c r="I96" i="9"/>
  <c r="H96" i="9"/>
  <c r="G96" i="9"/>
  <c r="E94" i="9"/>
  <c r="I101" i="9"/>
  <c r="H101" i="9"/>
  <c r="G101" i="9"/>
  <c r="E101" i="9"/>
  <c r="I100" i="9"/>
  <c r="H100" i="9"/>
  <c r="G100" i="9"/>
  <c r="E100" i="9"/>
  <c r="E92" i="9"/>
  <c r="E90" i="9"/>
  <c r="E88" i="9"/>
  <c r="E86" i="9"/>
  <c r="E84" i="9"/>
  <c r="E82" i="9"/>
  <c r="E81" i="9"/>
  <c r="I80" i="9"/>
  <c r="H80" i="9"/>
  <c r="G80" i="9"/>
  <c r="E78" i="9"/>
  <c r="I77" i="9"/>
  <c r="H77" i="9"/>
  <c r="G77" i="9"/>
  <c r="E75" i="9"/>
  <c r="I74" i="9"/>
  <c r="H74" i="9"/>
  <c r="G74" i="9"/>
  <c r="E72" i="9"/>
  <c r="I71" i="9"/>
  <c r="H71" i="9"/>
  <c r="G71" i="9"/>
  <c r="E69" i="9"/>
  <c r="I68" i="9"/>
  <c r="H68" i="9"/>
  <c r="G68" i="9"/>
  <c r="E66" i="9"/>
  <c r="I65" i="9"/>
  <c r="H65" i="9"/>
  <c r="G65" i="9"/>
  <c r="E63" i="9"/>
  <c r="I62" i="9"/>
  <c r="H62" i="9"/>
  <c r="G62" i="9"/>
  <c r="E60" i="9"/>
  <c r="I59" i="9"/>
  <c r="H59" i="9"/>
  <c r="G59" i="9"/>
  <c r="E57" i="9"/>
  <c r="I56" i="9"/>
  <c r="H56" i="9"/>
  <c r="G56" i="9"/>
  <c r="E54" i="9"/>
  <c r="I53" i="9"/>
  <c r="H53" i="9"/>
  <c r="G53" i="9"/>
  <c r="E51" i="9"/>
  <c r="I50" i="9"/>
  <c r="H50" i="9"/>
  <c r="G50" i="9"/>
  <c r="E48" i="9"/>
  <c r="I47" i="9"/>
  <c r="H47" i="9"/>
  <c r="G47" i="9"/>
  <c r="E45" i="9"/>
  <c r="I44" i="9"/>
  <c r="H44" i="9"/>
  <c r="G44" i="9"/>
  <c r="E42" i="9"/>
  <c r="I41" i="9"/>
  <c r="H41" i="9"/>
  <c r="G41" i="9"/>
  <c r="E39" i="9"/>
  <c r="I38" i="9"/>
  <c r="H38" i="9"/>
  <c r="G38" i="9"/>
  <c r="E36" i="9"/>
  <c r="I35" i="9"/>
  <c r="H35" i="9"/>
  <c r="G35" i="9"/>
  <c r="E33" i="9"/>
  <c r="I32" i="9"/>
  <c r="H32" i="9"/>
  <c r="G32" i="9"/>
  <c r="E30" i="9" l="1"/>
  <c r="E21" i="9"/>
  <c r="G23" i="9"/>
  <c r="G26" i="9"/>
  <c r="G29" i="9"/>
  <c r="G102" i="9"/>
  <c r="G103" i="9"/>
  <c r="G104" i="9"/>
  <c r="G105" i="9"/>
  <c r="G106" i="9"/>
  <c r="G107" i="9"/>
  <c r="G108" i="9"/>
  <c r="G109" i="9"/>
  <c r="G110" i="9"/>
  <c r="G111" i="9"/>
  <c r="G112" i="9"/>
  <c r="G113" i="9"/>
  <c r="G114" i="9"/>
  <c r="G115" i="9"/>
  <c r="G116" i="9"/>
  <c r="G117" i="9"/>
  <c r="G118" i="9"/>
  <c r="G119" i="9"/>
  <c r="G120" i="9"/>
  <c r="E24" i="9"/>
  <c r="E27" i="9"/>
  <c r="E102" i="9"/>
  <c r="E103" i="9"/>
  <c r="E104" i="9"/>
  <c r="E105" i="9"/>
  <c r="E106" i="9"/>
  <c r="E107" i="9"/>
  <c r="E108" i="9"/>
  <c r="E109" i="9"/>
  <c r="E110" i="9"/>
  <c r="E111" i="9"/>
  <c r="E112" i="9"/>
  <c r="E113" i="9"/>
  <c r="E114" i="9"/>
  <c r="E115" i="9"/>
  <c r="E116" i="9"/>
  <c r="E117" i="9"/>
  <c r="E118" i="9"/>
  <c r="E119" i="9"/>
  <c r="E120" i="9"/>
  <c r="G13" i="9" l="1"/>
  <c r="I23" i="9"/>
  <c r="I26" i="9"/>
  <c r="I29" i="9"/>
  <c r="I102" i="9"/>
  <c r="I103" i="9"/>
  <c r="I104" i="9"/>
  <c r="I105" i="9"/>
  <c r="I106" i="9"/>
  <c r="I107" i="9"/>
  <c r="I108" i="9"/>
  <c r="I109" i="9"/>
  <c r="I110" i="9"/>
  <c r="I111" i="9"/>
  <c r="I112" i="9"/>
  <c r="I113" i="9"/>
  <c r="I114" i="9"/>
  <c r="I115" i="9"/>
  <c r="I116" i="9"/>
  <c r="I117" i="9"/>
  <c r="I118" i="9"/>
  <c r="I119" i="9"/>
  <c r="I120" i="9"/>
  <c r="F15" i="9"/>
  <c r="D15" i="9"/>
  <c r="H23" i="9"/>
  <c r="H26" i="9"/>
  <c r="H29" i="9"/>
  <c r="H102" i="9"/>
  <c r="H103" i="9"/>
  <c r="H104" i="9"/>
  <c r="H105" i="9"/>
  <c r="H106" i="9"/>
  <c r="H107" i="9"/>
  <c r="H108" i="9"/>
  <c r="H109" i="9"/>
  <c r="H110" i="9"/>
  <c r="H111" i="9"/>
  <c r="H112" i="9"/>
  <c r="H113" i="9"/>
  <c r="H114" i="9"/>
  <c r="H115" i="9"/>
  <c r="H116" i="9"/>
  <c r="H117" i="9"/>
  <c r="H118" i="9"/>
  <c r="H119" i="9"/>
  <c r="H120" i="9"/>
  <c r="F14" i="9" l="1"/>
  <c r="E14" i="9"/>
  <c r="D14" i="9"/>
  <c r="G14" i="9"/>
  <c r="F13" i="9"/>
  <c r="E13" i="9"/>
  <c r="D13" i="9"/>
  <c r="G15" i="9"/>
  <c r="E15" i="9"/>
  <c r="H14" i="9" l="1"/>
  <c r="H13" i="9"/>
  <c r="H15" i="9"/>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tc={272751D2-2FED-4FB4-A51A-9BBD8B5A3398}</author>
    <author>tc={8AF427CE-C235-4BEE-A639-B8718A17EF04}</author>
    <author>tc={D1A347D0-905F-4DC1-9F18-D48971EF2AE4}</author>
    <author>tc={B8344E8A-2042-4E73-8F7E-258C9496C013}</author>
    <author>tc={F7A74C93-5769-47DA-844D-A03B4E23F7D2}</author>
    <author>tc={A90455FA-4012-447D-8BD2-1DC1B47F170B}</author>
    <author>tc={65B3761E-F302-45F7-9DBE-FCE2F0454915}</author>
    <author>tc={97AE3459-A848-48DD-847D-C4B4069DDF18}</author>
    <author>tc={505B2726-F9A3-4CFB-A6F9-B51A0B212CF0}</author>
    <author>tc={40463AFE-74E2-4FD5-8B9D-E5CBB0BC0D9C}</author>
    <author>tc={325E2D19-54D3-4AB8-8EA3-8C13E81146AA}</author>
    <author>tc={97F774B4-EFE2-46C7-B9F7-615DDBBCDFC4}</author>
    <author>tc={9600E0A8-E460-4FA2-B73A-13AD6270570B}</author>
    <author>tc={68A3B1AE-73A7-4EE5-ADC9-D074ED198D20}</author>
    <author>tc={BE6FBE54-0AF4-43F3-9F29-D9CE1EE63C0C}</author>
    <author>tc={20F3FCBB-6FD4-4429-AA3A-F7C167EA6748}</author>
    <author>tc={6A0F0D81-236E-43D1-8BE8-F395BA6C96CE}</author>
    <author>tc={367C2E18-F2A0-4CD3-9DA3-29D296907801}</author>
    <author>tc={3667D9E2-11E9-490A-ACF3-0ADD59F9AC91}</author>
    <author>tc={DBD39F3C-8AFD-4DB9-9B3B-24F76944FBC9}</author>
    <author>tc={CEE8B5CF-2E45-4BCF-A120-033DD2AD92A2}</author>
    <author>tc={EB53CD5C-C72F-4DE7-AD7F-293F4DB8C06C}</author>
    <author>tc={01A4095B-E3F2-4C26-BD8F-0692C8821A3B}</author>
    <author>tc={87421207-B0C6-498E-9925-B9E4570AA70B}</author>
    <author>tc={04BD8790-A8E8-4FCD-BAB9-E3523C0E930D}</author>
    <author>tc={39968EC3-5EB2-4FC3-A161-A92F7829638C}</author>
    <author>tc={13DEF868-222B-4966-9DF9-B10AC3B4408A}</author>
    <author>tc={BBA0A8A8-1FB1-4651-B1FB-93CB021BB418}</author>
    <author>tc={1E1C6792-C2CA-4B96-9971-0D30802808B2}</author>
    <author>tc={4EC57781-F67D-4948-98F8-1B87F9AD8B2A}</author>
    <author>tc={BDA81399-EB42-4E57-B453-7BDB8703A02F}</author>
  </authors>
  <commentList>
    <comment ref="E21" authorId="0" shapeId="0" xr:uid="{272751D2-2FED-4FB4-A51A-9BBD8B5A3398}">
      <text>
        <t>[Threaded comment]
Your version of Excel allows you to read this threaded comment; however, any edits to it will get removed if the file is opened in a newer version of Excel. Learn more: https://go.microsoft.com/fwlink/?linkid=870924
Comment:
    Supplier: PT FKS Multi Agro
IM: Cargill
RM: US Soybean meal</t>
      </text>
    </comment>
    <comment ref="E24" authorId="1" shapeId="0" xr:uid="{8AF427CE-C235-4BEE-A639-B8718A17EF04}">
      <text>
        <t xml:space="preserve">[Threaded comment]
Your version of Excel allows you to read this threaded comment; however, any edits to it will get removed if the file is opened in a newer version of Excel. Learn more: https://go.microsoft.com/fwlink/?linkid=870924
Comment:
    Supplier: PT GCU
IM: 
ADM 77 West Wacker Drive Suite 4600 Chicago, Illinois 60601312-634-8100
RM: US Soybean meal
</t>
      </text>
    </comment>
    <comment ref="E27" authorId="2" shapeId="0" xr:uid="{D1A347D0-905F-4DC1-9F18-D48971EF2AE4}">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Australian Grain Export Pty LTD
First Floor, 67 South Terrace,
Adelaide SA 5000, Australia
RM: Wheat flour</t>
      </text>
    </comment>
    <comment ref="E30" authorId="3" shapeId="0" xr:uid="{B8344E8A-2042-4E73-8F7E-258C9496C013}">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US
RM: Wheat flour</t>
      </text>
    </comment>
    <comment ref="E33" authorId="4" shapeId="0" xr:uid="{F7A74C93-5769-47DA-844D-A03B4E23F7D2}">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Canada
RM: Wheat flour</t>
      </text>
    </comment>
    <comment ref="E36" authorId="5" shapeId="0" xr:uid="{A90455FA-4012-447D-8BD2-1DC1B47F170B}">
      <text>
        <t>[Threaded comment]
Your version of Excel allows you to read this threaded comment; however, any edits to it will get removed if the file is opened in a newer version of Excel. Learn more: https://go.microsoft.com/fwlink/?linkid=870924
Comment:
    Supplier: PT Bungasari Flour Mills Indonesia
IM: PT Bungasari Flour Mills Indonesia
PRM: US
RM: Wheat flour</t>
      </text>
    </comment>
    <comment ref="E39" authorId="6" shapeId="0" xr:uid="{65B3761E-F302-45F7-9DBE-FCE2F0454915}">
      <text>
        <t>[Threaded comment]
Your version of Excel allows you to read this threaded comment; however, any edits to it will get removed if the file is opened in a newer version of Excel. Learn more: https://go.microsoft.com/fwlink/?linkid=870924
Comment:
    Supplier: PT Bungasari Flour Mills Indonesia
IM: PT Bungasari Flour Mills Indonesia
PRM: Canada
RM: Wheat flour</t>
      </text>
    </comment>
    <comment ref="E42" authorId="7" shapeId="0" xr:uid="{97AE3459-A848-48DD-847D-C4B4069DDF18}">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Australian Grain Export Pty LTD
First Floor, 67 South Terrace,
Adelaide SA 5000, Australia
RM: Wheat pollard</t>
      </text>
    </comment>
    <comment ref="E45" authorId="8" shapeId="0" xr:uid="{505B2726-F9A3-4CFB-A6F9-B51A0B212CF0}">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US
RM: Wheat pollard</t>
      </text>
    </comment>
    <comment ref="E48" authorId="9" shapeId="0" xr:uid="{40463AFE-74E2-4FD5-8B9D-E5CBB0BC0D9C}">
      <text>
        <t>[Threaded comment]
Your version of Excel allows you to read this threaded comment; however, any edits to it will get removed if the file is opened in a newer version of Excel. Learn more: https://go.microsoft.com/fwlink/?linkid=870924
Comment:
    Supplier: PT Agristar Indonesia
IM: PT Agri First Indonesia
PRM: Canada
RM: Wheat pollard</t>
      </text>
    </comment>
    <comment ref="E51" authorId="10" shapeId="0" xr:uid="{325E2D19-54D3-4AB8-8EA3-8C13E81146AA}">
      <text>
        <t>[Threaded comment]
Your version of Excel allows you to read this threaded comment; however, any edits to it will get removed if the file is opened in a newer version of Excel. Learn more: https://go.microsoft.com/fwlink/?linkid=870924
Comment:
    Supplier: PT Bungasari Flour Mills Indonesia
IM: PT Bungasari Flour Mills Indonesia
PRM: US
RM: Wheat pollard</t>
      </text>
    </comment>
    <comment ref="E54" authorId="11" shapeId="0" xr:uid="{97F774B4-EFE2-46C7-B9F7-615DDBBCDFC4}">
      <text>
        <t>[Threaded comment]
Your version of Excel allows you to read this threaded comment; however, any edits to it will get removed if the file is opened in a newer version of Excel. Learn more: https://go.microsoft.com/fwlink/?linkid=870924
Comment:
    Supplier: PT Bungasari Flour Mills Indonesia
IM: PT Bungasari Flour Mills Indonesia
PRM: Canada
RM: Wheat pollard</t>
      </text>
    </comment>
    <comment ref="E57" authorId="12" shapeId="0" xr:uid="{9600E0A8-E460-4FA2-B73A-13AD6270570B}">
      <text>
        <t>[Threaded comment]
Your version of Excel allows you to read this threaded comment; however, any edits to it will get removed if the file is opened in a newer version of Excel. Learn more: https://go.microsoft.com/fwlink/?linkid=870924
Comment:
    Supplier: PT GCU
IM: FS Bio / FS Agrisolutions Indústria de Biocombustíveis LTDA. / FS Agrisolutions Indústria de Biocombustíveis S.A.
PRM: FS Bio / FS Agrisolutions Indústria de Biocombustíveis LTDA. / FS Agrisolutions Indústria de Biocombustíveis S.A.
RM: DDGS</t>
      </text>
    </comment>
    <comment ref="E60" authorId="13" shapeId="0" xr:uid="{68A3B1AE-73A7-4EE5-ADC9-D074ED198D20}">
      <text>
        <t xml:space="preserve">[Threaded comment]
Your version of Excel allows you to read this threaded comment; however, any edits to it will get removed if the file is opened in a newer version of Excel. Learn more: https://go.microsoft.com/fwlink/?linkid=870924
Comment:
    Supplier: PT FKS Multi Agro
IM: US
PRM: US
RM: US DDGS
</t>
      </text>
    </comment>
    <comment ref="I62" authorId="14" shapeId="0" xr:uid="{BE6FBE54-0AF4-43F3-9F29-D9CE1EE63C0C}">
      <text>
        <t>[Threaded comment]
Your version of Excel allows you to read this threaded comment; however, any edits to it will get removed if the file is opened in a newer version of Excel. Learn more: https://go.microsoft.com/fwlink/?linkid=870924
Comment:
    Corn Sustainability Assurance Protocol Version 1.1 September 2023</t>
      </text>
    </comment>
    <comment ref="E63" authorId="15" shapeId="0" xr:uid="{20F3FCBB-6FD4-4429-AA3A-F7C167EA6748}">
      <text>
        <t xml:space="preserve">[Threaded comment]
Your version of Excel allows you to read this threaded comment; however, any edits to it will get removed if the file is opened in a newer version of Excel. Learn more: https://go.microsoft.com/fwlink/?linkid=870924
Comment:
    Supplier: PT GCU
IM: US
PRM: US
RM: US DDGS
</t>
      </text>
    </comment>
    <comment ref="I65" authorId="16" shapeId="0" xr:uid="{6A0F0D81-236E-43D1-8BE8-F395BA6C96CE}">
      <text>
        <t>[Threaded comment]
Your version of Excel allows you to read this threaded comment; however, any edits to it will get removed if the file is opened in a newer version of Excel. Learn more: https://go.microsoft.com/fwlink/?linkid=870924
Comment:
    Corn Sustainability Assurance Protocol Version 1.1 September 2023</t>
      </text>
    </comment>
    <comment ref="E66" authorId="17" shapeId="0" xr:uid="{367C2E18-F2A0-4CD3-9DA3-29D296907801}">
      <text>
        <t>[Threaded comment]
Your version of Excel allows you to read this threaded comment; however, any edits to it will get removed if the file is opened in a newer version of Excel. Learn more: https://go.microsoft.com/fwlink/?linkid=870924
Comment:
    Supplier: PT Dalus Segar Jaya
IM: Access Road Dusun IV, Desa Kuala Tanjung, Kecamatan Sei Suka, Kabupaten Batu Bara, Sumatera Utara, Indonesia
PRM: Access Road Dusun IV, Desa Kuala Tanjung, Kecamatan Sei Suka, Kabupaten Batu Bara, Sumatera Utara, Indonesia
RM: Rice bran</t>
      </text>
    </comment>
    <comment ref="E69" authorId="18" shapeId="0" xr:uid="{3667D9E2-11E9-490A-ACF3-0ADD59F9AC91}">
      <text>
        <t>[Threaded comment]
Your version of Excel allows you to read this threaded comment; however, any edits to it will get removed if the file is opened in a newer version of Excel. Learn more: https://go.microsoft.com/fwlink/?linkid=870924
Comment:
    Supplier: PT Sama Sama Untung
IM: Access Road Dusun IV, Desa Kuala Tanjung, Kecamatan Sei Suka, Kabupaten Batu Bara, Sumatera Utara, Indonesia
PRM: Access Road Dusun IV, Desa Kuala Tanjung, Kecamatan Sei Suka, Kabupaten Batu Bara, Sumatera Utara, Indonesia
RM: Rice bran</t>
      </text>
    </comment>
    <comment ref="E72" authorId="19" shapeId="0" xr:uid="{DBD39F3C-8AFD-4DB9-9B3B-24F76944FBC9}">
      <text>
        <t>[Threaded comment]
Your version of Excel allows you to read this threaded comment; however, any edits to it will get removed if the file is opened in a newer version of Excel. Learn more: https://go.microsoft.com/fwlink/?linkid=870924
Comment:
    Supplier: PT Multimas Nabati Asahan
IM: PT Rimba Harapan Sakti (Rimba Harapan Sakti POM)
Pematang Limau Village, Sub District of Seruyan Hilir, Seruyan
District, Sampit, Province of Kalimantan Tengah, 74213 Indonesia
PRM: PT Rimba Harapan Sakti (Rimba Harapan Sakti POM)
Pematang Limau Village, Sub District of Seruyan Hilir, Seruyan
District, Sampit, Province of Kalimantan Tengah, 74213 Indonesia
RM: Palm olein</t>
      </text>
    </comment>
    <comment ref="E75" authorId="20" shapeId="0" xr:uid="{CEE8B5CF-2E45-4BCF-A120-033DD2AD92A2}">
      <text>
        <t>[Threaded comment]
Your version of Excel allows you to read this threaded comment; however, any edits to it will get removed if the file is opened in a newer version of Excel. Learn more: https://go.microsoft.com/fwlink/?linkid=870924
Comment:
    Supplier: PT Nippon Indosari Corpindo, Tbk
IM: PT Nippon Indosari Corpindo, Tbk
Kawasan Industri MM 2100, Jl. Selayar No.Desa, Mekarwangi, Kec. Cikarang
PRM: PT Nippon Indosari Corpindo, Tbk
Kawasan Industri MM 2100, Jl. Selayar No.Desa, Mekarwangi, Kec. Cikarang
RM: Waste bread</t>
      </text>
    </comment>
    <comment ref="E78" authorId="21" shapeId="0" xr:uid="{EB53CD5C-C72F-4DE7-AD7F-293F4DB8C06C}">
      <text>
        <t>[Threaded comment]
Your version of Excel allows you to read this threaded comment; however, any edits to it will get removed if the file is opened in a newer version of Excel. Learn more: https://go.microsoft.com/fwlink/?linkid=870924
Comment:
    Supplier: PT Nippon Indosari Corpindo, Tbk
IM: PT Nippon Indosari Corpindo, Tbk
Kawasan Industri MM 2100, Jl. Selayar No.Desa, Mekarwangi, Kec. Cikarang
PRM: PT Nippon Indosari Corpindo, Tbk
Kawasan Industri MM 2100, Jl. Selayar No.Desa, Mekarwangi, Kec. Cikarang
RM: Waste bread</t>
      </text>
    </comment>
    <comment ref="E81" authorId="22" shapeId="0" xr:uid="{01A4095B-E3F2-4C26-BD8F-0692C8821A3B}">
      <text>
        <t>[Threaded comment]
Your version of Excel allows you to read this threaded comment; however, any edits to it will get removed if the file is opened in a newer version of Excel. Learn more: https://go.microsoft.com/fwlink/?linkid=870924
Comment:
    Supplier: Cargill Meat Solutions Corporation
IM: 151 North Main PO Box 2519 Wichita
PRM: 151 North Main PO Box 2519 Wichita
RM: MBM</t>
      </text>
    </comment>
    <comment ref="E82" authorId="23" shapeId="0" xr:uid="{87421207-B0C6-498E-9925-B9E4570AA70B}">
      <text>
        <t xml:space="preserve">[Threaded comment]
Your version of Excel allows you to read this threaded comment; however, any edits to it will get removed if the file is opened in a newer version of Excel. Learn more: https://go.microsoft.com/fwlink/?linkid=870924
Comment:
    Supplier: Kanematsu Corporation
IM: Sociedad Pesquera Landes SA
AV Tajamar 183 OF 702, Las Condes
Santiago, Chile
PRM: Isla Rocuant S/N, Talcahuano, Chile
RM: Salmon fish oil
</t>
      </text>
    </comment>
    <comment ref="E84" authorId="24" shapeId="0" xr:uid="{04BD8790-A8E8-4FCD-BAB9-E3523C0E930D}">
      <text>
        <t>[Threaded comment]
Your version of Excel allows you to read this threaded comment; however, any edits to it will get removed if the file is opened in a newer version of Excel. Learn more: https://go.microsoft.com/fwlink/?linkid=870924
Comment:
    Supplier: Kanematsu Corporation
IM: PESQUERA LA PORTADA S.A.
MAR DEL PLATA 2111
- SANTIAGO, Chile
PRM: Cruce el Empalme, Km.3 S/N Salto Grande, Puerto Montt, Region De Los Lagoa, 10776, Chile
RM: Salmon fish oil</t>
      </text>
    </comment>
    <comment ref="E86" authorId="25" shapeId="0" xr:uid="{39968EC3-5EB2-4FC3-A161-A92F7829638C}">
      <text>
        <t>[Threaded comment]
Your version of Excel allows you to read this threaded comment; however, any edits to it will get removed if the file is opened in a newer version of Excel. Learn more: https://go.microsoft.com/fwlink/?linkid=870924
Comment:
    Supplier: Cargill International SA
IM: Sociedad Pesquera Landes SA
AV Tajamar 183 OF 702, Las Condes
Santiago, Chile
PRM: Isla Rocuant S/N, Talcahuano, Chile
RM: Salmon fish oil</t>
      </text>
    </comment>
    <comment ref="E88" authorId="26" shapeId="0" xr:uid="{13DEF868-222B-4966-9DF9-B10AC3B4408A}">
      <text>
        <t>[Threaded comment]
Your version of Excel allows you to read this threaded comment; however, any edits to it will get removed if the file is opened in a newer version of Excel. Learn more: https://go.microsoft.com/fwlink/?linkid=870924
Comment:
    Supplier: Kanematsu Corporation
IM: PESQUERA LA PORTADA S.A.
MAR DEL PLATA 2111
- SANTIAGO, Chile
PRM: Cruce el Empalme, Km.3 S/N Salto Grande, Puerto Montt, Region De Los Lagoa, 10776, Chile
RM: Salmon fish oil</t>
      </text>
    </comment>
    <comment ref="E90" authorId="27" shapeId="0" xr:uid="{BBA0A8A8-1FB1-4651-B1FB-93CB021BB418}">
      <text>
        <t>[Threaded comment]
Your version of Excel allows you to read this threaded comment; however, any edits to it will get removed if the file is opened in a newer version of Excel. Learn more: https://go.microsoft.com/fwlink/?linkid=870924
Comment:
    Supplier: Andre Santoso
IM &amp; PRM: PT Delta Pasific Indotuna
Jl. Veteran lingkungan IV, Kec. Girian. Kota Bitung Sulawesi Utara
RM: Skipjack tuna fishmeal</t>
      </text>
    </comment>
    <comment ref="E92" authorId="28" shapeId="0" xr:uid="{1E1C6792-C2CA-4B96-9971-0D30802808B2}">
      <text>
        <t>[Threaded comment]
Your version of Excel allows you to read this threaded comment; however, any edits to it will get removed if the file is opened in a newer version of Excel. Learn more: https://go.microsoft.com/fwlink/?linkid=870924
Comment:
    Supplier: PT Timbun Arta Abadi
IM &amp; PRM: PT Samudera Mandiri Sentosa
Jalan Wolter Monginsidi, Kota Bitung, Provinsi Sulawesi Utara
RM: Skipjack tuna fishmeal</t>
      </text>
    </comment>
    <comment ref="E94" authorId="29" shapeId="0" xr:uid="{4EC57781-F67D-4948-98F8-1B87F9AD8B2A}">
      <text>
        <t>[Threaded comment]
Your version of Excel allows you to read this threaded comment; however, any edits to it will get removed if the file is opened in a newer version of Excel. Learn more: https://go.microsoft.com/fwlink/?linkid=870924
Comment:
    Supplier: PT FKS Multi Agro
IM: Bunge
RM: Brazil Soybean meal</t>
      </text>
    </comment>
    <comment ref="E97" authorId="30" shapeId="0" xr:uid="{BDA81399-EB42-4E57-B453-7BDB8703A02F}">
      <text>
        <t xml:space="preserve">[Threaded comment]
Your version of Excel allows you to read this threaded comment; however, any edits to it will get removed if the file is opened in a newer version of Excel. Learn more: https://go.microsoft.com/fwlink/?linkid=870924
Comment:
    Supplier: PT FKS Multi Agro
IM: Amaggi
RM : Brazil Soyabean Meal
</t>
      </text>
    </comment>
  </commentList>
</comments>
</file>

<file path=xl/sharedStrings.xml><?xml version="1.0" encoding="utf-8"?>
<sst xmlns="http://schemas.openxmlformats.org/spreadsheetml/2006/main" count="603" uniqueCount="226">
  <si>
    <t>Report title</t>
  </si>
  <si>
    <t>Due Diligence Pathways and Low Risk Plant Ingredients Report, v1.0</t>
  </si>
  <si>
    <t>Indicators</t>
  </si>
  <si>
    <t>2.2.10 and 5.1.12</t>
  </si>
  <si>
    <t>Instructions</t>
  </si>
  <si>
    <t>Table 1. Total number of assessments</t>
  </si>
  <si>
    <t>Type of Assessment</t>
  </si>
  <si>
    <t>Pathway 1</t>
  </si>
  <si>
    <t>Pathway 2</t>
  </si>
  <si>
    <t>Pathway 3</t>
  </si>
  <si>
    <t>Pathway 4</t>
  </si>
  <si>
    <t>Total</t>
  </si>
  <si>
    <t>Ingredient Manufacturer (2.2.5)</t>
  </si>
  <si>
    <t>Marine Primary Raw Material (2.2.6)</t>
  </si>
  <si>
    <t>Plant Primary Raw Material (2.2.6)</t>
  </si>
  <si>
    <t>Plant Primary Raw Material (5.1.5)</t>
  </si>
  <si>
    <t>Table 2. Outcomes due diligence pathways and low risk plant ingredients report</t>
  </si>
  <si>
    <t>Date of Due Diligence Assessment (yyyy-mm-dd)</t>
  </si>
  <si>
    <t xml:space="preserve"> Primary Raw Material "common name (latin name)"</t>
  </si>
  <si>
    <t>Country of location/production 
(select 'Fishery' if not using Pathway 1 for Marine)</t>
  </si>
  <si>
    <t>Pathway chosen to demonstrate Low Risk for Legal risk</t>
  </si>
  <si>
    <t>Pathway chosen to demonstrate Low Risk for Social risk</t>
  </si>
  <si>
    <t>Pathway chosen to demonstrate Low Risk for Environmental risk</t>
  </si>
  <si>
    <t>Column1</t>
  </si>
  <si>
    <t>Country Location</t>
  </si>
  <si>
    <t>Pathway Options</t>
  </si>
  <si>
    <t>IF Plant Primary Raw Material (5.1.5)</t>
  </si>
  <si>
    <t>N/A</t>
  </si>
  <si>
    <t>Fishery</t>
  </si>
  <si>
    <t>Pathway 1 - Country Score Card</t>
  </si>
  <si>
    <t>Afghanistan</t>
  </si>
  <si>
    <t>Pathway 2 - Sub-national/ sector/ fishery assessment</t>
  </si>
  <si>
    <t>Albania</t>
  </si>
  <si>
    <t>Pathway 3 - Ingredient Manufacturer assessment</t>
  </si>
  <si>
    <t>Algeria</t>
  </si>
  <si>
    <t>Pathway 4 - Certification</t>
  </si>
  <si>
    <t>Angola</t>
  </si>
  <si>
    <t>Argentina</t>
  </si>
  <si>
    <t>Armenia</t>
  </si>
  <si>
    <t>Australia</t>
  </si>
  <si>
    <t>Austria</t>
  </si>
  <si>
    <t>Azerbaijan</t>
  </si>
  <si>
    <t>Bahamas</t>
  </si>
  <si>
    <t>Bahrain</t>
  </si>
  <si>
    <t>Bangladesh</t>
  </si>
  <si>
    <t>Barbados</t>
  </si>
  <si>
    <t>Belarus</t>
  </si>
  <si>
    <t>Belgium</t>
  </si>
  <si>
    <t>Belize</t>
  </si>
  <si>
    <t>Benin</t>
  </si>
  <si>
    <t>Bhutan</t>
  </si>
  <si>
    <t>Bolivia</t>
  </si>
  <si>
    <t>Bosnia and Herzegovina</t>
  </si>
  <si>
    <t>Botswana</t>
  </si>
  <si>
    <t>Brazil</t>
  </si>
  <si>
    <t>Brunei</t>
  </si>
  <si>
    <t>Bulgaria</t>
  </si>
  <si>
    <t>Burkina Faso</t>
  </si>
  <si>
    <t>Burundi</t>
  </si>
  <si>
    <t>Cambodia</t>
  </si>
  <si>
    <t>Cameroon</t>
  </si>
  <si>
    <t>Canada</t>
  </si>
  <si>
    <t>Cape Verde</t>
  </si>
  <si>
    <t>Central African Republic</t>
  </si>
  <si>
    <t>Chad</t>
  </si>
  <si>
    <t>Chile</t>
  </si>
  <si>
    <t>China</t>
  </si>
  <si>
    <t>Colombia</t>
  </si>
  <si>
    <t>Comoros</t>
  </si>
  <si>
    <t>Costa Rica</t>
  </si>
  <si>
    <t>Cote d'Ivoire</t>
  </si>
  <si>
    <t>Croatia</t>
  </si>
  <si>
    <t>Cuba</t>
  </si>
  <si>
    <t>Cyprus</t>
  </si>
  <si>
    <t>Czech Republic</t>
  </si>
  <si>
    <t>Democratic Republic of the Congo</t>
  </si>
  <si>
    <t>Denmark</t>
  </si>
  <si>
    <t>Djibouti</t>
  </si>
  <si>
    <t>Dominican Republic</t>
  </si>
  <si>
    <t>Ecuador</t>
  </si>
  <si>
    <t>Egypt</t>
  </si>
  <si>
    <t>El Salvador</t>
  </si>
  <si>
    <t>Equatorial Guinea</t>
  </si>
  <si>
    <t>Eritrea</t>
  </si>
  <si>
    <t>Estonia</t>
  </si>
  <si>
    <t>Ethiopia</t>
  </si>
  <si>
    <t>Fiji</t>
  </si>
  <si>
    <t>Finland</t>
  </si>
  <si>
    <t>France</t>
  </si>
  <si>
    <t>Gabon</t>
  </si>
  <si>
    <t>Gambia</t>
  </si>
  <si>
    <t>Georgia</t>
  </si>
  <si>
    <t>Germany</t>
  </si>
  <si>
    <t>Ghana</t>
  </si>
  <si>
    <t>Greece</t>
  </si>
  <si>
    <t>Grenada</t>
  </si>
  <si>
    <t>Guatemala</t>
  </si>
  <si>
    <t>Guinea</t>
  </si>
  <si>
    <t>Guinea-Bissau</t>
  </si>
  <si>
    <t>Guyana</t>
  </si>
  <si>
    <t>Haiti</t>
  </si>
  <si>
    <t>Honduras</t>
  </si>
  <si>
    <t>Hong Kong</t>
  </si>
  <si>
    <t>Hungary</t>
  </si>
  <si>
    <t>Iceland</t>
  </si>
  <si>
    <t>India</t>
  </si>
  <si>
    <t>Indonesia</t>
  </si>
  <si>
    <t>Iran</t>
  </si>
  <si>
    <t>Iraq</t>
  </si>
  <si>
    <t>Ireland</t>
  </si>
  <si>
    <t>Israel</t>
  </si>
  <si>
    <t>Italy</t>
  </si>
  <si>
    <t>Jamaica</t>
  </si>
  <si>
    <t>Japan</t>
  </si>
  <si>
    <t>Jordan</t>
  </si>
  <si>
    <t>Kazakhstan</t>
  </si>
  <si>
    <t>Kenya</t>
  </si>
  <si>
    <t>Kiribati</t>
  </si>
  <si>
    <t>Kosovo</t>
  </si>
  <si>
    <t>Kuwait</t>
  </si>
  <si>
    <t>Kyrgyzstan</t>
  </si>
  <si>
    <t>Laos</t>
  </si>
  <si>
    <t>Latvia</t>
  </si>
  <si>
    <t>Lebanon</t>
  </si>
  <si>
    <t>Lesotho</t>
  </si>
  <si>
    <t>Liberia</t>
  </si>
  <si>
    <t>Libya</t>
  </si>
  <si>
    <t>Lithuania</t>
  </si>
  <si>
    <t>Luxembourg</t>
  </si>
  <si>
    <t>Macao</t>
  </si>
  <si>
    <t>Macedonia</t>
  </si>
  <si>
    <t>Madagascar</t>
  </si>
  <si>
    <t>Malawi</t>
  </si>
  <si>
    <t>Malaysia</t>
  </si>
  <si>
    <t>Maldives</t>
  </si>
  <si>
    <t>Mali</t>
  </si>
  <si>
    <t>Malta</t>
  </si>
  <si>
    <t>Mauritania</t>
  </si>
  <si>
    <t>Mauritius</t>
  </si>
  <si>
    <t>Mexico</t>
  </si>
  <si>
    <t>Micronesia</t>
  </si>
  <si>
    <t>Moldova</t>
  </si>
  <si>
    <t>Mongolia</t>
  </si>
  <si>
    <t>Montenegro</t>
  </si>
  <si>
    <t>Morocco</t>
  </si>
  <si>
    <t>Mozambique</t>
  </si>
  <si>
    <t>Myanmar</t>
  </si>
  <si>
    <t>Namibia</t>
  </si>
  <si>
    <t>Nepal</t>
  </si>
  <si>
    <t>Netherlands</t>
  </si>
  <si>
    <t>New Zealand</t>
  </si>
  <si>
    <t>Nicaragua</t>
  </si>
  <si>
    <t>Niger</t>
  </si>
  <si>
    <t>Nigeria</t>
  </si>
  <si>
    <t>North Korea</t>
  </si>
  <si>
    <t>Norway</t>
  </si>
  <si>
    <t>Oman</t>
  </si>
  <si>
    <t>Pakistan</t>
  </si>
  <si>
    <t>Panama</t>
  </si>
  <si>
    <t>Papua New Guinea</t>
  </si>
  <si>
    <t>Paraguay</t>
  </si>
  <si>
    <t>Peru</t>
  </si>
  <si>
    <t>Philippines</t>
  </si>
  <si>
    <t>Poland</t>
  </si>
  <si>
    <t>Portugal</t>
  </si>
  <si>
    <t>Puerto Rico</t>
  </si>
  <si>
    <t>Qatar</t>
  </si>
  <si>
    <t>Republic of Congo</t>
  </si>
  <si>
    <t>Romania</t>
  </si>
  <si>
    <t>Russia</t>
  </si>
  <si>
    <t>Rwanda</t>
  </si>
  <si>
    <t>Saint Lucia</t>
  </si>
  <si>
    <t>Saint Vincent and the Grenadines</t>
  </si>
  <si>
    <t>Samoa</t>
  </si>
  <si>
    <t>São Tomé and Príncipe</t>
  </si>
  <si>
    <t>Saudi Arabia</t>
  </si>
  <si>
    <t>Senegal</t>
  </si>
  <si>
    <t>Serbia</t>
  </si>
  <si>
    <t>Seychelles</t>
  </si>
  <si>
    <t>Sierra Leone</t>
  </si>
  <si>
    <t>Singapore</t>
  </si>
  <si>
    <t>Slovakia</t>
  </si>
  <si>
    <t>Slovenia</t>
  </si>
  <si>
    <t>Solomon Islands</t>
  </si>
  <si>
    <t>Somalia</t>
  </si>
  <si>
    <t>South Africa</t>
  </si>
  <si>
    <t>South Korea</t>
  </si>
  <si>
    <t>Spain</t>
  </si>
  <si>
    <t>Sri Lanka</t>
  </si>
  <si>
    <t>Sudan</t>
  </si>
  <si>
    <t>Suriname</t>
  </si>
  <si>
    <t>Sweden</t>
  </si>
  <si>
    <t>Switzerland</t>
  </si>
  <si>
    <t>Syria</t>
  </si>
  <si>
    <t>Taiwan</t>
  </si>
  <si>
    <t>Tajikistan</t>
  </si>
  <si>
    <t>Tanzania</t>
  </si>
  <si>
    <t>Thailand</t>
  </si>
  <si>
    <t>East Timor</t>
  </si>
  <si>
    <t>Togo</t>
  </si>
  <si>
    <t>Tonga</t>
  </si>
  <si>
    <t>Trinidad and Tobago</t>
  </si>
  <si>
    <t>Tunisia</t>
  </si>
  <si>
    <t>Turkey</t>
  </si>
  <si>
    <t>Turkmenistan</t>
  </si>
  <si>
    <t>Uganda</t>
  </si>
  <si>
    <t>Ukraine</t>
  </si>
  <si>
    <t>United Arab Emirates</t>
  </si>
  <si>
    <t>United Kingdom</t>
  </si>
  <si>
    <t>United States</t>
  </si>
  <si>
    <t>Uruguay</t>
  </si>
  <si>
    <t>Uzbekistan</t>
  </si>
  <si>
    <t>Vanuatu</t>
  </si>
  <si>
    <t>Venezuela</t>
  </si>
  <si>
    <t>Vietnam</t>
  </si>
  <si>
    <t>Yemen</t>
  </si>
  <si>
    <t>Zambia</t>
  </si>
  <si>
    <t>Zimbabwe</t>
  </si>
  <si>
    <r>
      <rPr>
        <i/>
        <sz val="12"/>
        <color theme="1"/>
        <rFont val="Calibri"/>
        <family val="2"/>
        <scheme val="minor"/>
      </rPr>
      <t xml:space="preserve">This template is intended for reporting both a) outcomes of the Due Diligences carried out under Principle 2 and the respective pathways to ASC, and b) an overview of plant ingredients determined to be low risk under Principle 5 and the respective pathways chosen. Reporting is at a UoC level and on an annual basis.
The UoC should select the type of assessment (whether ingredient manufacturer or plant/marine primary raw material), noting that 'plant primary raw material 5.1.5' refers to the additional due diligence assessment required under Principle 5 for legal deforestion/conversion.
The UoC enters the date the assessment was conducted.
The UoC selects the primary raw material assessed (if applicable). If primary raw material is not lised, the UoC enters the common name and latin name.
The UoC selects the country of location (ingredient manufacturer) or production (plant primary raw material). For marine primary raw material, the country of the flag state is used (as per pathway 1 Country Score Card), unless pathway 2/3/4 are chosen in which case 'Fishery' is selected as the Country of location.
The UoC selects which pathway was chosen to demonstrate low risk for each risk factor (legal, social and environmental). For plant primary raw material 5.1.5 assessments, only the environmental risk factor applies.
A new row should be added for each assessment.
</t>
    </r>
    <r>
      <rPr>
        <b/>
        <i/>
        <sz val="12"/>
        <color theme="1"/>
        <rFont val="Calibri"/>
        <family val="2"/>
        <scheme val="minor"/>
      </rPr>
      <t>Only enter data in the blue cells.</t>
    </r>
    <r>
      <rPr>
        <i/>
        <sz val="12"/>
        <color theme="1"/>
        <rFont val="Calibri"/>
        <family val="2"/>
        <scheme val="minor"/>
      </rPr>
      <t xml:space="preserve">
</t>
    </r>
    <r>
      <rPr>
        <sz val="12"/>
        <color theme="1"/>
        <rFont val="Calibri"/>
        <family val="2"/>
        <scheme val="minor"/>
      </rPr>
      <t xml:space="preserve">
</t>
    </r>
  </si>
  <si>
    <t>Glycine max</t>
  </si>
  <si>
    <t>Triticum spp.</t>
  </si>
  <si>
    <t>Zea mays </t>
  </si>
  <si>
    <t>Oryza sativa</t>
  </si>
  <si>
    <t>Salmo salar</t>
  </si>
  <si>
    <t>Elaeis guineensis</t>
  </si>
  <si>
    <t>Katsuwonus pelamis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</si>
</sst>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0;\-0;;@"/>
  </numFmts>
  <fonts count="14" x14ac:knownFonts="1">
    <font>
      <sz val="11"/>
      <color theme="1"/>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12"/>
      <name val="Calibri"/>
      <family val="2"/>
      <scheme val="minor"/>
    </font>
    <font>
      <sz val="12"/>
      <color rgb="FFFF0000"/>
      <name val="Calibri"/>
      <family val="2"/>
      <scheme val="minor"/>
    </font>
    <font>
      <sz val="12"/>
      <color rgb="FFFF0000"/>
      <name val="Calibri"/>
      <family val="2"/>
    </font>
    <font>
      <b/>
      <sz val="12"/>
      <color theme="0"/>
      <name val="Calibri"/>
      <family val="2"/>
      <scheme val="minor"/>
    </font>
    <font>
      <u/>
      <sz val="11"/>
      <color theme="10"/>
      <name val="Calibri"/>
      <family val="2"/>
      <scheme val="minor"/>
    </font>
    <font>
      <sz val="8"/>
      <name val="Calibri"/>
      <family val="2"/>
      <scheme val="minor"/>
    </font>
    <font>
      <sz val="11"/>
      <color rgb="FFFF0000"/>
      <name val="Calibri"/>
      <family val="2"/>
      <scheme val="minor"/>
    </font>
    <font>
      <i/>
      <sz val="12"/>
      <color theme="1"/>
      <name val="Calibri"/>
      <family val="2"/>
      <scheme val="minor"/>
    </font>
    <font>
      <b/>
      <i/>
      <sz val="12"/>
      <color theme="1"/>
      <name val="Calibri"/>
      <family val="2"/>
      <scheme val="minor"/>
    </font>
    <font>
      <sz val="9"/>
      <color indexed="81"/>
      <name val="Tahoma"/>
      <family val="2"/>
    </font>
  </fonts>
  <fills count="6">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5" tint="0.39997558519241921"/>
        <bgColor indexed="64"/>
      </patternFill>
    </fill>
    <fill>
      <patternFill patternType="solid">
        <fgColor theme="5" tint="0.59999389629810485"/>
        <bgColor indexed="64"/>
      </patternFill>
    </fill>
  </fills>
  <borders count="9">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2">
    <xf numFmtId="0" fontId="0" fillId="0" borderId="0"/>
    <xf numFmtId="0" fontId="8" fillId="0" borderId="0" applyNumberFormat="0" applyFill="0" applyBorder="0" applyAlignment="0" applyProtection="0"/>
  </cellStyleXfs>
  <cellXfs count="69">
    <xf numFmtId="0" fontId="0" fillId="0" borderId="0" xfId="0"/>
    <xf numFmtId="0" fontId="0" fillId="0" borderId="0" xfId="0" applyAlignment="1">
      <alignment wrapText="1"/>
    </xf>
    <xf numFmtId="0" fontId="1" fillId="0" borderId="0" xfId="0" applyFont="1"/>
    <xf numFmtId="0" fontId="1" fillId="2" borderId="0" xfId="0" applyFont="1" applyFill="1"/>
    <xf numFmtId="0" fontId="0" fillId="0" borderId="0" xfId="0" applyAlignment="1">
      <alignment horizontal="center" vertical="center"/>
    </xf>
    <xf numFmtId="0" fontId="0" fillId="0" borderId="0" xfId="0" applyAlignment="1">
      <alignment horizontal="center"/>
    </xf>
    <xf numFmtId="0" fontId="3" fillId="0" borderId="0" xfId="0"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xf>
    <xf numFmtId="0" fontId="4" fillId="0" borderId="0" xfId="0" applyFont="1" applyAlignment="1">
      <alignment horizontal="left" vertical="top"/>
    </xf>
    <xf numFmtId="0" fontId="5" fillId="0" borderId="0" xfId="0" applyFont="1" applyAlignment="1">
      <alignment horizontal="left" vertical="top"/>
    </xf>
    <xf numFmtId="0" fontId="6" fillId="0" borderId="0" xfId="0" applyFont="1" applyAlignment="1">
      <alignment horizontal="left" vertical="top"/>
    </xf>
    <xf numFmtId="0" fontId="2" fillId="3" borderId="0" xfId="0" applyFont="1" applyFill="1" applyAlignment="1">
      <alignment horizontal="left" vertical="top"/>
    </xf>
    <xf numFmtId="0" fontId="2" fillId="3" borderId="1" xfId="0" applyFont="1" applyFill="1" applyBorder="1" applyAlignment="1">
      <alignment horizontal="left" vertical="top"/>
    </xf>
    <xf numFmtId="0" fontId="3" fillId="3" borderId="2" xfId="0" applyFont="1" applyFill="1" applyBorder="1" applyAlignment="1">
      <alignment horizontal="left" vertical="top"/>
    </xf>
    <xf numFmtId="0" fontId="2" fillId="3" borderId="2" xfId="0" applyFont="1" applyFill="1" applyBorder="1" applyAlignment="1">
      <alignment horizontal="left" vertical="top"/>
    </xf>
    <xf numFmtId="0" fontId="2" fillId="3" borderId="3" xfId="0" applyFont="1" applyFill="1" applyBorder="1" applyAlignment="1">
      <alignment horizontal="left" vertical="top"/>
    </xf>
    <xf numFmtId="0" fontId="2" fillId="3" borderId="4" xfId="0" applyFont="1" applyFill="1" applyBorder="1" applyAlignment="1">
      <alignment horizontal="left" vertical="top"/>
    </xf>
    <xf numFmtId="0" fontId="3" fillId="3" borderId="0" xfId="0" applyFont="1" applyFill="1" applyAlignment="1">
      <alignment horizontal="left" vertical="top"/>
    </xf>
    <xf numFmtId="0" fontId="2" fillId="3" borderId="5" xfId="0" applyFont="1" applyFill="1" applyBorder="1" applyAlignment="1">
      <alignment horizontal="left" vertical="top"/>
    </xf>
    <xf numFmtId="0" fontId="2" fillId="3" borderId="0" xfId="0" applyFont="1" applyFill="1" applyAlignment="1">
      <alignment horizontal="left" vertical="top" wrapText="1"/>
    </xf>
    <xf numFmtId="0" fontId="2" fillId="3" borderId="6" xfId="0" applyFont="1" applyFill="1" applyBorder="1" applyAlignment="1">
      <alignment horizontal="left" vertical="top"/>
    </xf>
    <xf numFmtId="0" fontId="3" fillId="3" borderId="7" xfId="0" applyFont="1" applyFill="1" applyBorder="1" applyAlignment="1">
      <alignment horizontal="left" vertical="top"/>
    </xf>
    <xf numFmtId="0" fontId="2" fillId="3" borderId="7" xfId="0" applyFont="1" applyFill="1" applyBorder="1" applyAlignment="1">
      <alignment horizontal="left" vertical="top" wrapText="1"/>
    </xf>
    <xf numFmtId="0" fontId="2" fillId="3" borderId="8" xfId="0" applyFont="1" applyFill="1" applyBorder="1" applyAlignment="1">
      <alignment horizontal="left" vertical="top"/>
    </xf>
    <xf numFmtId="0" fontId="7" fillId="0" borderId="0" xfId="0" applyFont="1" applyAlignment="1">
      <alignment horizontal="center" vertical="top" wrapText="1"/>
    </xf>
    <xf numFmtId="0" fontId="2" fillId="3" borderId="0" xfId="0" applyFont="1" applyFill="1" applyAlignment="1">
      <alignment horizontal="center" vertical="top"/>
    </xf>
    <xf numFmtId="0" fontId="4" fillId="3" borderId="0" xfId="0" applyFont="1" applyFill="1" applyAlignment="1">
      <alignment horizontal="left" vertical="top"/>
    </xf>
    <xf numFmtId="0" fontId="2" fillId="3" borderId="4" xfId="0" applyFont="1" applyFill="1" applyBorder="1" applyAlignment="1">
      <alignment horizontal="center" vertical="top"/>
    </xf>
    <xf numFmtId="0" fontId="2" fillId="3" borderId="5" xfId="0" applyFont="1" applyFill="1" applyBorder="1" applyAlignment="1">
      <alignment horizontal="center" vertical="top"/>
    </xf>
    <xf numFmtId="0" fontId="3" fillId="3" borderId="4" xfId="0" applyFont="1" applyFill="1" applyBorder="1" applyAlignment="1">
      <alignment horizontal="left" vertical="top"/>
    </xf>
    <xf numFmtId="0" fontId="3" fillId="3" borderId="5" xfId="0" applyFont="1" applyFill="1" applyBorder="1" applyAlignment="1">
      <alignment horizontal="left" vertical="top"/>
    </xf>
    <xf numFmtId="0" fontId="4" fillId="3" borderId="4" xfId="0" applyFont="1" applyFill="1" applyBorder="1" applyAlignment="1">
      <alignment horizontal="left" vertical="top"/>
    </xf>
    <xf numFmtId="0" fontId="4" fillId="3" borderId="5" xfId="0" applyFont="1" applyFill="1" applyBorder="1" applyAlignment="1">
      <alignment horizontal="left" vertical="top"/>
    </xf>
    <xf numFmtId="0" fontId="2" fillId="3" borderId="7" xfId="0" applyFont="1" applyFill="1" applyBorder="1" applyAlignment="1">
      <alignment horizontal="left" vertical="top"/>
    </xf>
    <xf numFmtId="0" fontId="2" fillId="3" borderId="2" xfId="0" applyFont="1" applyFill="1" applyBorder="1" applyAlignment="1">
      <alignment horizontal="left" vertical="top" wrapText="1"/>
    </xf>
    <xf numFmtId="0" fontId="8" fillId="0" borderId="0" xfId="1" applyAlignment="1">
      <alignment horizontal="left" vertical="top"/>
    </xf>
    <xf numFmtId="0" fontId="10" fillId="0" borderId="0" xfId="0" applyFont="1"/>
    <xf numFmtId="0" fontId="3" fillId="0" borderId="0" xfId="0" applyFont="1" applyAlignment="1">
      <alignment vertical="top"/>
    </xf>
    <xf numFmtId="0" fontId="2" fillId="0" borderId="0" xfId="0" applyFont="1" applyAlignment="1">
      <alignment vertical="top"/>
    </xf>
    <xf numFmtId="0" fontId="4" fillId="0" borderId="0" xfId="0" applyFont="1" applyAlignment="1">
      <alignment vertical="top"/>
    </xf>
    <xf numFmtId="0" fontId="3" fillId="4" borderId="0" xfId="0" applyFont="1" applyFill="1" applyAlignment="1">
      <alignment vertical="top"/>
    </xf>
    <xf numFmtId="0" fontId="3" fillId="4" borderId="0" xfId="0" applyFont="1" applyFill="1" applyAlignment="1">
      <alignment horizontal="left" vertical="top"/>
    </xf>
    <xf numFmtId="0" fontId="2" fillId="5" borderId="0" xfId="0" applyFont="1" applyFill="1" applyAlignment="1">
      <alignment vertical="top"/>
    </xf>
    <xf numFmtId="0" fontId="4" fillId="5" borderId="0" xfId="0" applyFont="1" applyFill="1" applyAlignment="1">
      <alignment horizontal="left" vertical="top"/>
    </xf>
    <xf numFmtId="0" fontId="4" fillId="5" borderId="0" xfId="0" applyFont="1" applyFill="1" applyAlignment="1">
      <alignment vertical="top"/>
    </xf>
    <xf numFmtId="0" fontId="2" fillId="5" borderId="0" xfId="0" applyFont="1" applyFill="1" applyAlignment="1">
      <alignment horizontal="left" vertical="top"/>
    </xf>
    <xf numFmtId="0" fontId="7" fillId="0" borderId="1" xfId="0" applyFont="1" applyBorder="1" applyAlignment="1">
      <alignment horizontal="center" vertical="top" wrapText="1"/>
    </xf>
    <xf numFmtId="0" fontId="7" fillId="0" borderId="2" xfId="0" applyFont="1" applyBorder="1" applyAlignment="1">
      <alignment horizontal="center" vertical="top" wrapText="1"/>
    </xf>
    <xf numFmtId="49" fontId="7" fillId="0" borderId="2" xfId="0" applyNumberFormat="1" applyFont="1" applyBorder="1" applyAlignment="1">
      <alignment horizontal="center" vertical="top" wrapText="1"/>
    </xf>
    <xf numFmtId="0" fontId="7" fillId="0" borderId="3" xfId="0" applyFont="1" applyBorder="1" applyAlignment="1">
      <alignment horizontal="center" vertical="top" wrapText="1"/>
    </xf>
    <xf numFmtId="0" fontId="4" fillId="0" borderId="4" xfId="0" applyFont="1" applyBorder="1" applyAlignment="1" applyProtection="1">
      <alignment horizontal="left" vertical="center" wrapText="1"/>
      <protection locked="0"/>
    </xf>
    <xf numFmtId="164" fontId="4" fillId="0" borderId="0" xfId="0" applyNumberFormat="1" applyFont="1" applyAlignment="1" applyProtection="1">
      <alignment horizontal="left" vertical="top" wrapText="1"/>
      <protection locked="0"/>
    </xf>
    <xf numFmtId="0" fontId="4" fillId="0" borderId="0" xfId="0" applyFont="1" applyAlignment="1" applyProtection="1">
      <alignment horizontal="left" vertical="center" wrapText="1"/>
      <protection locked="0"/>
    </xf>
    <xf numFmtId="165" fontId="4" fillId="0" borderId="0" xfId="0" applyNumberFormat="1" applyFont="1" applyAlignment="1" applyProtection="1">
      <alignment horizontal="left" vertical="top" wrapText="1"/>
      <protection locked="0"/>
    </xf>
    <xf numFmtId="165" fontId="4" fillId="0" borderId="5" xfId="0" applyNumberFormat="1" applyFont="1" applyBorder="1" applyAlignment="1" applyProtection="1">
      <alignment horizontal="left" vertical="top" wrapText="1"/>
      <protection locked="0"/>
    </xf>
    <xf numFmtId="0" fontId="2" fillId="0" borderId="4" xfId="0" applyFont="1" applyBorder="1" applyAlignment="1" applyProtection="1">
      <alignment horizontal="left" vertical="top"/>
      <protection locked="0"/>
    </xf>
    <xf numFmtId="0" fontId="2" fillId="0" borderId="0" xfId="0" applyFont="1" applyAlignment="1" applyProtection="1">
      <alignment horizontal="left" vertical="top"/>
      <protection locked="0"/>
    </xf>
    <xf numFmtId="0" fontId="4" fillId="0" borderId="6" xfId="0" applyFont="1" applyBorder="1" applyAlignment="1" applyProtection="1">
      <alignment horizontal="left" vertical="center" wrapText="1"/>
      <protection locked="0"/>
    </xf>
    <xf numFmtId="164" fontId="4" fillId="0" borderId="7" xfId="0" applyNumberFormat="1" applyFont="1" applyBorder="1" applyAlignment="1" applyProtection="1">
      <alignment horizontal="left" vertical="top" wrapText="1"/>
      <protection locked="0"/>
    </xf>
    <xf numFmtId="0" fontId="4" fillId="0" borderId="7" xfId="0" applyFont="1" applyBorder="1" applyAlignment="1" applyProtection="1">
      <alignment horizontal="left" vertical="center" wrapText="1"/>
      <protection locked="0"/>
    </xf>
    <xf numFmtId="165" fontId="4" fillId="0" borderId="7" xfId="0" applyNumberFormat="1" applyFont="1" applyBorder="1" applyAlignment="1" applyProtection="1">
      <alignment horizontal="left" vertical="top" wrapText="1"/>
      <protection locked="0"/>
    </xf>
    <xf numFmtId="165" fontId="4" fillId="0" borderId="8" xfId="0" applyNumberFormat="1" applyFont="1" applyBorder="1" applyAlignment="1" applyProtection="1">
      <alignment horizontal="left" vertical="top" wrapText="1"/>
      <protection locked="0"/>
    </xf>
    <xf numFmtId="0" fontId="3" fillId="3" borderId="0" xfId="0" applyFont="1" applyFill="1" applyAlignment="1">
      <alignment horizontal="center" vertical="top"/>
    </xf>
    <xf numFmtId="0" fontId="2" fillId="3" borderId="0" xfId="0" applyFont="1" applyFill="1" applyAlignment="1">
      <alignment horizontal="center" vertical="top" wrapText="1"/>
    </xf>
    <xf numFmtId="0" fontId="5" fillId="0" borderId="0" xfId="0" applyFont="1" applyAlignment="1">
      <alignment horizontal="center" vertical="top"/>
    </xf>
    <xf numFmtId="0" fontId="3" fillId="0" borderId="0" xfId="0" applyFont="1" applyAlignment="1">
      <alignment horizontal="center" vertical="top"/>
    </xf>
    <xf numFmtId="0" fontId="2" fillId="3" borderId="0" xfId="0" applyFont="1" applyFill="1" applyAlignment="1">
      <alignment horizontal="left" vertical="top" wrapText="1"/>
    </xf>
  </cellXfs>
  <cellStyles count="2">
    <cellStyle name="Hyperlink" xfId="1" builtinId="8"/>
    <cellStyle name="Normal" xfId="0" builtinId="0"/>
  </cellStyles>
  <dxfs count="22">
    <dxf>
      <fill>
        <patternFill>
          <bgColor rgb="FFFF0000"/>
        </patternFill>
      </fill>
    </dxf>
    <dxf>
      <fill>
        <patternFill>
          <bgColor rgb="FFFFC000"/>
        </patternFill>
      </fill>
    </dxf>
    <dxf>
      <fill>
        <patternFill>
          <bgColor rgb="FF00B050"/>
        </patternFill>
      </fill>
    </dxf>
    <dxf>
      <font>
        <b val="0"/>
        <i val="0"/>
        <strike val="0"/>
        <condense val="0"/>
        <extend val="0"/>
        <outline val="0"/>
        <shadow val="0"/>
        <u val="none"/>
        <vertAlign val="baseline"/>
        <sz val="12"/>
        <color auto="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numFmt numFmtId="0" formatCode="General"/>
      <fill>
        <patternFill patternType="solid">
          <fgColor indexed="64"/>
          <bgColor theme="5" tint="0.59999389629810485"/>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general" vertical="top" textRotation="0" wrapText="0" indent="0" justifyLastLine="0" shrinkToFit="0" readingOrder="0"/>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family val="2"/>
        <scheme val="minor"/>
      </font>
      <fill>
        <patternFill patternType="solid">
          <fgColor indexed="64"/>
          <bgColor theme="5" tint="0.59999389629810485"/>
        </patternFill>
      </fill>
      <alignment horizontal="left" vertical="top" textRotation="0" wrapText="0" indent="0" justifyLastLine="0" shrinkToFit="0" readingOrder="0"/>
    </dxf>
    <dxf>
      <font>
        <b/>
        <i val="0"/>
        <strike val="0"/>
        <condense val="0"/>
        <extend val="0"/>
        <outline val="0"/>
        <shadow val="0"/>
        <u val="none"/>
        <vertAlign val="baseline"/>
        <sz val="12"/>
        <color theme="1"/>
        <name val="Calibri"/>
        <family val="2"/>
        <scheme val="minor"/>
      </font>
      <fill>
        <patternFill patternType="solid">
          <fgColor indexed="64"/>
          <bgColor theme="5" tint="0.39997558519241921"/>
        </patternFill>
      </fill>
      <alignment horizontal="left" vertical="top" textRotation="0" wrapText="0" indent="0" justifyLastLine="0" shrinkToFit="0" readingOrder="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val="0"/>
        <i val="0"/>
        <strike val="0"/>
        <condense val="0"/>
        <extend val="0"/>
        <outline val="0"/>
        <shadow val="0"/>
        <u val="none"/>
        <vertAlign val="baseline"/>
        <sz val="12"/>
        <color auto="1"/>
        <name val="Calibri"/>
        <family val="2"/>
        <scheme val="minor"/>
      </font>
      <numFmt numFmtId="165" formatCode="0;\-0;;@"/>
      <alignment horizontal="left" vertical="top" textRotation="0" wrapText="1" indent="0" justifyLastLine="0" shrinkToFit="0" readingOrder="0"/>
      <border diagonalUp="0" diagonalDown="0">
        <left/>
        <right style="thin">
          <color indexed="64"/>
        </right>
        <top/>
        <bottom/>
        <vertical/>
        <horizontal/>
      </border>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5" formatCode="0;\-0;;@"/>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protection locked="0" hidden="0"/>
    </dxf>
    <dxf>
      <font>
        <b val="0"/>
        <i val="0"/>
        <strike val="0"/>
        <condense val="0"/>
        <extend val="0"/>
        <outline val="0"/>
        <shadow val="0"/>
        <u val="none"/>
        <vertAlign val="baseline"/>
        <sz val="12"/>
        <color auto="1"/>
        <name val="Calibri"/>
        <family val="2"/>
        <scheme val="minor"/>
      </font>
      <numFmt numFmtId="164" formatCode="yyyy\-mm\-dd;@"/>
      <alignment horizontal="left" vertical="top" textRotation="0" wrapText="1" indent="0" justifyLastLine="0" shrinkToFit="0" readingOrder="0"/>
      <protection locked="0" hidden="0"/>
    </dxf>
    <dxf>
      <font>
        <b val="0"/>
        <i val="0"/>
        <strike val="0"/>
        <condense val="0"/>
        <extend val="0"/>
        <outline val="0"/>
        <shadow val="0"/>
        <u val="none"/>
        <vertAlign val="baseline"/>
        <sz val="12"/>
        <color theme="1"/>
        <name val="Calibri"/>
        <family val="2"/>
        <scheme val="minor"/>
      </font>
      <numFmt numFmtId="164" formatCode="yyyy\-mm\-dd;@"/>
      <alignment horizontal="left" vertical="top" textRotation="0" wrapText="0" indent="0" justifyLastLine="0" shrinkToFit="0" readingOrder="0"/>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border diagonalUp="0" diagonalDown="0">
        <left style="thin">
          <color indexed="64"/>
        </left>
        <right/>
        <top/>
        <bottom/>
        <vertical/>
        <horizontal/>
      </border>
      <protection locked="0" hidden="0"/>
    </dxf>
    <dxf>
      <font>
        <b val="0"/>
        <i val="0"/>
        <strike val="0"/>
        <condense val="0"/>
        <extend val="0"/>
        <outline val="0"/>
        <shadow val="0"/>
        <u val="none"/>
        <vertAlign val="baseline"/>
        <sz val="12"/>
        <color theme="1"/>
        <name val="Calibri"/>
        <family val="2"/>
        <scheme val="minor"/>
      </font>
      <alignment horizontal="left" vertical="top" textRotation="0" wrapText="0" indent="0" justifyLastLine="0" shrinkToFit="0" readingOrder="0"/>
    </dxf>
    <dxf>
      <font>
        <b/>
        <i val="0"/>
        <strike val="0"/>
        <condense val="0"/>
        <extend val="0"/>
        <outline val="0"/>
        <shadow val="0"/>
        <u val="none"/>
        <vertAlign val="baseline"/>
        <sz val="12"/>
        <color theme="0"/>
        <name val="Calibri"/>
        <family val="2"/>
        <scheme val="minor"/>
      </font>
      <fill>
        <patternFill patternType="none">
          <fgColor indexed="64"/>
          <bgColor auto="1"/>
        </patternFill>
      </fill>
      <alignment horizontal="center" vertical="top"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10" Type="http://schemas.openxmlformats.org/officeDocument/2006/relationships/customXml" Target="../customXml/item3.xml"/><Relationship Id="rId4" Type="http://schemas.openxmlformats.org/officeDocument/2006/relationships/styles" Target="styles.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28664</xdr:colOff>
      <xdr:row>5</xdr:row>
      <xdr:rowOff>2286298</xdr:rowOff>
    </xdr:from>
    <xdr:to>
      <xdr:col>2</xdr:col>
      <xdr:colOff>1211063</xdr:colOff>
      <xdr:row>6</xdr:row>
      <xdr:rowOff>188225</xdr:rowOff>
    </xdr:to>
    <xdr:pic>
      <xdr:nvPicPr>
        <xdr:cNvPr id="2" name="Picture 1">
          <a:extLst>
            <a:ext uri="{FF2B5EF4-FFF2-40B4-BE49-F238E27FC236}">
              <a16:creationId xmlns:a16="http://schemas.microsoft.com/office/drawing/2014/main" id="{FBCA6B5F-E287-D64A-6C9E-A87F638BB26C}"/>
            </a:ext>
          </a:extLst>
        </xdr:cNvPr>
        <xdr:cNvPicPr>
          <a:picLocks noChangeAspect="1"/>
        </xdr:cNvPicPr>
      </xdr:nvPicPr>
      <xdr:blipFill>
        <a:blip xmlns:r="http://schemas.openxmlformats.org/officeDocument/2006/relationships" r:embed="rId1"/>
        <a:stretch>
          <a:fillRect/>
        </a:stretch>
      </xdr:blipFill>
      <xdr:spPr>
        <a:xfrm>
          <a:off x="271716" y="3288066"/>
          <a:ext cx="1443680" cy="649561"/>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Joko Susilo" id="{98C9E68A-AFE1-4A4C-B582-12B542198CCF}" userId="S::Joko_Susilo@cargill.com::553711bc-8c57-4922-9925-0083651fde56" providerId="AD"/>
  <person displayName="Sobur Sobur" id="{0BE00CFC-3979-4A7D-9841-0EE37769AF02}" userId="S::Sobur_Sobur@cargill.com::d7046c06-6555-4ebc-bdb8-5eefa45acce1" providerId="AD"/>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817B718-E468-406C-A860-D1925167373F}" name="Table1" displayName="Table1" ref="C20:J120" totalsRowShown="0" headerRowDxfId="21" dataDxfId="20">
  <tableColumns count="8">
    <tableColumn id="1" xr3:uid="{81AABDB7-D135-4A38-B56D-C46E7404FDBC}" name="Type of Assessment" dataDxfId="19"/>
    <tableColumn id="2" xr3:uid="{4399765E-62A5-4C12-965F-5E26FABC6A60}" name="Date of Due Diligence Assessment (yyyy-mm-dd)" dataDxfId="18"/>
    <tableColumn id="9" xr3:uid="{410D3770-489B-41C1-8117-EF943CC8DEC9}" name=" Primary Raw Material &quot;common name (latin name)&quot;" dataDxfId="17">
      <calculatedColumnFormula>IF(C21= "Ingredient Manufacturer (2.2.5)", "n.a.", "")</calculatedColumnFormula>
    </tableColumn>
    <tableColumn id="3" xr3:uid="{3DE04845-987B-400B-8CBD-B523653C10B1}" name="Country of location/production _x000a_(select 'Fishery' if not using Pathway 1 for Marine)" dataDxfId="16"/>
    <tableColumn id="4" xr3:uid="{6BC30EF8-664F-4D0D-9412-196F30677B87}" name="Pathway chosen to demonstrate Low Risk for Legal risk" dataDxfId="15">
      <calculatedColumnFormula>IF(C21="Plant Primary Raw Material (5.1.5)","N/A",$J$21)</calculatedColumnFormula>
    </tableColumn>
    <tableColumn id="5" xr3:uid="{A5B307BA-1C65-4BB6-987C-5556FA4E7156}" name="Pathway chosen to demonstrate Low Risk for Social risk" dataDxfId="14">
      <calculatedColumnFormula>IF(C21="Plant Primary Raw Material (5.1.5)","N/A",$J$21)</calculatedColumnFormula>
    </tableColumn>
    <tableColumn id="7" xr3:uid="{7253D76C-AFAB-4D78-BFD6-E1B93AD545FA}" name="Pathway chosen to demonstrate Low Risk for Environmental risk" dataDxfId="13">
      <calculatedColumnFormula>IF(C21="Plant Primary Raw Material (5.1.5)","N/A",$J$21)</calculatedColumnFormula>
    </tableColumn>
    <tableColumn id="6" xr3:uid="{8068109E-AD76-459E-A794-164E8B8B3D16}" name="Column1" dataDxfId="12"/>
  </tableColumns>
  <tableStyleInfo name="TableStyleMedium13"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23B556B1-AD95-4B5A-A204-28C33F48B3C4}" name="Table2" displayName="Table2" ref="C12:H15" totalsRowShown="0" headerRowDxfId="11" dataDxfId="10" tableBorderDxfId="9">
  <tableColumns count="6">
    <tableColumn id="1" xr3:uid="{F0658BFA-8807-4F0D-BE96-682548DED317}" name="Type of Assessment" dataDxfId="8"/>
    <tableColumn id="2" xr3:uid="{3B0C2B88-62ED-4B18-9474-7CFFF4E21563}" name="Pathway 1" dataDxfId="7">
      <calculatedColumnFormula>COUNTIFS(C21:C120, "Ingredient Manufacturer (2.2.5)", G21:G120,"Pathway 1 - Country Score Card")</calculatedColumnFormula>
    </tableColumn>
    <tableColumn id="3" xr3:uid="{CF9103A9-3298-459F-98EE-C0D238F6C1C3}" name="Pathway 2" dataDxfId="6">
      <calculatedColumnFormula>COUNTIFS(C21:C120, "Ingredient Manufacturer (2.2.5)", G21:G120,"Pathway 2 - Sub-national/ sector/ fishery assessment")</calculatedColumnFormula>
    </tableColumn>
    <tableColumn id="4" xr3:uid="{5AEFA08C-A7D3-4A02-AA47-4ED5828F61AD}" name="Pathway 3" dataDxfId="5">
      <calculatedColumnFormula>COUNTIFS(C21:C120, "Ingredient Manufacturer (2.2.5)", G21:G120,"Pathway 3 - Ingredient Manufacturer assessment")</calculatedColumnFormula>
    </tableColumn>
    <tableColumn id="5" xr3:uid="{666C100A-11CB-4DB0-9B87-4D0384A6925E}" name="Pathway 4" dataDxfId="4">
      <calculatedColumnFormula>COUNTIFS(C21:C120, "Ingredient Manufacturer (2.2.5)", G21:G120,"Pathway 4 - Certification")</calculatedColumnFormula>
    </tableColumn>
    <tableColumn id="6" xr3:uid="{6D65BDD4-8996-47EF-B6AB-0EA3E4193789}" name="Total" dataDxfId="3">
      <calculatedColumnFormula>SUM(D13:G13)</calculatedColumnFormula>
    </tableColumn>
  </tableColumns>
  <tableStyleInfo name="TableStyleMedium13"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21" dT="2025-07-16T06:16:34.39" personId="{98C9E68A-AFE1-4A4C-B582-12B542198CCF}" id="{272751D2-2FED-4FB4-A51A-9BBD8B5A3398}">
    <text>Supplier: PT FKS Multi Agro
IM: Cargill
RM: US Soybean meal</text>
  </threadedComment>
  <threadedComment ref="E24" dT="2025-07-16T06:16:39.11" personId="{98C9E68A-AFE1-4A4C-B582-12B542198CCF}" id="{8AF427CE-C235-4BEE-A639-B8718A17EF04}">
    <text xml:space="preserve">Supplier: PT GCU
IM: 
ADM 77 West Wacker Drive Suite 4600 Chicago, Illinois 60601312-634-8100
RM: US Soybean meal
</text>
  </threadedComment>
  <threadedComment ref="E27" dT="2025-07-16T06:27:09.00" personId="{98C9E68A-AFE1-4A4C-B582-12B542198CCF}" id="{D1A347D0-905F-4DC1-9F18-D48971EF2AE4}">
    <text>Supplier: PT Agristar Indonesia
IM: PT Agri First Indonesia
PRM: Australian Grain Export Pty LTD
First Floor, 67 South Terrace,
Adelaide SA 5000, Australia
RM: Wheat flour</text>
  </threadedComment>
  <threadedComment ref="E30" dT="2025-07-16T06:27:09.00" personId="{98C9E68A-AFE1-4A4C-B582-12B542198CCF}" id="{B8344E8A-2042-4E73-8F7E-258C9496C013}">
    <text>Supplier: PT Agristar Indonesia
IM: PT Agri First Indonesia
PRM: US
RM: Wheat flour</text>
  </threadedComment>
  <threadedComment ref="E33" dT="2025-07-16T06:27:09.00" personId="{98C9E68A-AFE1-4A4C-B582-12B542198CCF}" id="{F7A74C93-5769-47DA-844D-A03B4E23F7D2}">
    <text>Supplier: PT Agristar Indonesia
IM: PT Agri First Indonesia
PRM: Canada
RM: Wheat flour</text>
  </threadedComment>
  <threadedComment ref="E36" dT="2025-07-16T06:27:09.00" personId="{98C9E68A-AFE1-4A4C-B582-12B542198CCF}" id="{A90455FA-4012-447D-8BD2-1DC1B47F170B}">
    <text>Supplier: PT Bungasari Flour Mills Indonesia
IM: PT Bungasari Flour Mills Indonesia
PRM: US
RM: Wheat flour</text>
  </threadedComment>
  <threadedComment ref="E39" dT="2025-07-16T06:27:09.00" personId="{98C9E68A-AFE1-4A4C-B582-12B542198CCF}" id="{65B3761E-F302-45F7-9DBE-FCE2F0454915}">
    <text>Supplier: PT Bungasari Flour Mills Indonesia
IM: PT Bungasari Flour Mills Indonesia
PRM: Canada
RM: Wheat flour</text>
  </threadedComment>
  <threadedComment ref="E42" dT="2025-07-16T06:27:09.00" personId="{98C9E68A-AFE1-4A4C-B582-12B542198CCF}" id="{97AE3459-A848-48DD-847D-C4B4069DDF18}">
    <text>Supplier: PT Agristar Indonesia
IM: PT Agri First Indonesia
PRM: Australian Grain Export Pty LTD
First Floor, 67 South Terrace,
Adelaide SA 5000, Australia
RM: Wheat pollard</text>
  </threadedComment>
  <threadedComment ref="E45" dT="2025-07-16T06:27:09.00" personId="{98C9E68A-AFE1-4A4C-B582-12B542198CCF}" id="{505B2726-F9A3-4CFB-A6F9-B51A0B212CF0}">
    <text>Supplier: PT Agristar Indonesia
IM: PT Agri First Indonesia
PRM: US
RM: Wheat pollard</text>
  </threadedComment>
  <threadedComment ref="E48" dT="2025-07-16T06:27:09.00" personId="{98C9E68A-AFE1-4A4C-B582-12B542198CCF}" id="{40463AFE-74E2-4FD5-8B9D-E5CBB0BC0D9C}">
    <text>Supplier: PT Agristar Indonesia
IM: PT Agri First Indonesia
PRM: Canada
RM: Wheat pollard</text>
  </threadedComment>
  <threadedComment ref="E51" dT="2025-07-16T06:27:09.00" personId="{98C9E68A-AFE1-4A4C-B582-12B542198CCF}" id="{325E2D19-54D3-4AB8-8EA3-8C13E81146AA}">
    <text>Supplier: PT Bungasari Flour Mills Indonesia
IM: PT Bungasari Flour Mills Indonesia
PRM: US
RM: Wheat pollard</text>
  </threadedComment>
  <threadedComment ref="E54" dT="2025-07-16T06:27:09.00" personId="{98C9E68A-AFE1-4A4C-B582-12B542198CCF}" id="{97F774B4-EFE2-46C7-B9F7-615DDBBCDFC4}">
    <text>Supplier: PT Bungasari Flour Mills Indonesia
IM: PT Bungasari Flour Mills Indonesia
PRM: Canada
RM: Wheat pollard</text>
  </threadedComment>
  <threadedComment ref="E57" dT="2025-07-16T06:33:33.82" personId="{98C9E68A-AFE1-4A4C-B582-12B542198CCF}" id="{9600E0A8-E460-4FA2-B73A-13AD6270570B}">
    <text>Supplier: PT GCU
IM: FS Bio / FS Agrisolutions Indústria de Biocombustíveis LTDA. / FS Agrisolutions Indústria de Biocombustíveis S.A.
PRM: FS Bio / FS Agrisolutions Indústria de Biocombustíveis LTDA. / FS Agrisolutions Indústria de Biocombustíveis S.A.
RM: DDGS</text>
  </threadedComment>
  <threadedComment ref="E60" dT="2025-07-22T04:24:28.36" personId="{0BE00CFC-3979-4A7D-9841-0EE37769AF02}" id="{68A3B1AE-73A7-4EE5-ADC9-D074ED198D20}">
    <text xml:space="preserve">Supplier: PT FKS Multi Agro
IM: US
PRM: US
RM: US DDGS
</text>
  </threadedComment>
  <threadedComment ref="I62" dT="2025-07-22T04:25:43.09" personId="{0BE00CFC-3979-4A7D-9841-0EE37769AF02}" id="{BE6FBE54-0AF4-43F3-9F29-D9CE1EE63C0C}">
    <text>Corn Sustainability Assurance Protocol Version 1.1 September 2023</text>
  </threadedComment>
  <threadedComment ref="E63" dT="2025-07-22T04:24:28.36" personId="{0BE00CFC-3979-4A7D-9841-0EE37769AF02}" id="{20F3FCBB-6FD4-4429-AA3A-F7C167EA6748}">
    <text xml:space="preserve">Supplier: PT GCU
IM: US
PRM: US
RM: US DDGS
</text>
  </threadedComment>
  <threadedComment ref="I65" dT="2025-07-22T04:25:43.09" personId="{0BE00CFC-3979-4A7D-9841-0EE37769AF02}" id="{6A0F0D81-236E-43D1-8BE8-F395BA6C96CE}">
    <text>Corn Sustainability Assurance Protocol Version 1.1 September 2023</text>
  </threadedComment>
  <threadedComment ref="E66" dT="2025-07-17T05:05:33.98" personId="{98C9E68A-AFE1-4A4C-B582-12B542198CCF}" id="{367C2E18-F2A0-4CD3-9DA3-29D296907801}">
    <text>Supplier: PT Dalus Segar Jaya
IM: Access Road Dusun IV, Desa Kuala Tanjung, Kecamatan Sei Suka, Kabupaten Batu Bara, Sumatera Utara, Indonesia
PRM: Access Road Dusun IV, Desa Kuala Tanjung, Kecamatan Sei Suka, Kabupaten Batu Bara, Sumatera Utara, Indonesia
RM: Rice bran</text>
  </threadedComment>
  <threadedComment ref="E69" dT="2025-07-17T05:05:33.98" personId="{98C9E68A-AFE1-4A4C-B582-12B542198CCF}" id="{3667D9E2-11E9-490A-ACF3-0ADD59F9AC91}">
    <text>Supplier: PT Sama Sama Untung
IM: Access Road Dusun IV, Desa Kuala Tanjung, Kecamatan Sei Suka, Kabupaten Batu Bara, Sumatera Utara, Indonesia
PRM: Access Road Dusun IV, Desa Kuala Tanjung, Kecamatan Sei Suka, Kabupaten Batu Bara, Sumatera Utara, Indonesia
RM: Rice bran</text>
  </threadedComment>
  <threadedComment ref="E72" dT="2025-07-17T05:05:33.98" personId="{98C9E68A-AFE1-4A4C-B582-12B542198CCF}" id="{DBD39F3C-8AFD-4DB9-9B3B-24F76944FBC9}">
    <text>Supplier: PT Multimas Nabati Asahan
IM: PT Rimba Harapan Sakti (Rimba Harapan Sakti POM)
Pematang Limau Village, Sub District of Seruyan Hilir, Seruyan
District, Sampit, Province of Kalimantan Tengah, 74213 Indonesia
PRM: PT Rimba Harapan Sakti (Rimba Harapan Sakti POM)
Pematang Limau Village, Sub District of Seruyan Hilir, Seruyan
District, Sampit, Province of Kalimantan Tengah, 74213 Indonesia
RM: Palm olein</text>
  </threadedComment>
  <threadedComment ref="E75" dT="2025-07-17T05:05:33.98" personId="{98C9E68A-AFE1-4A4C-B582-12B542198CCF}" id="{CEE8B5CF-2E45-4BCF-A120-033DD2AD92A2}">
    <text>Supplier: PT Nippon Indosari Corpindo, Tbk
IM: PT Nippon Indosari Corpindo, Tbk
Kawasan Industri MM 2100, Jl. Selayar No.Desa, Mekarwangi, Kec. Cikarang
PRM: PT Nippon Indosari Corpindo, Tbk
Kawasan Industri MM 2100, Jl. Selayar No.Desa, Mekarwangi, Kec. Cikarang
RM: Waste bread</text>
  </threadedComment>
  <threadedComment ref="E78" dT="2025-07-17T05:05:33.98" personId="{98C9E68A-AFE1-4A4C-B582-12B542198CCF}" id="{EB53CD5C-C72F-4DE7-AD7F-293F4DB8C06C}">
    <text>Supplier: PT Nippon Indosari Corpindo, Tbk
IM: PT Nippon Indosari Corpindo, Tbk
Kawasan Industri MM 2100, Jl. Selayar No.Desa, Mekarwangi, Kec. Cikarang
PRM: PT Nippon Indosari Corpindo, Tbk
Kawasan Industri MM 2100, Jl. Selayar No.Desa, Mekarwangi, Kec. Cikarang
RM: Waste bread</text>
  </threadedComment>
  <threadedComment ref="E81" dT="2025-07-17T05:22:40.60" personId="{98C9E68A-AFE1-4A4C-B582-12B542198CCF}" id="{01A4095B-E3F2-4C26-BD8F-0692C8821A3B}">
    <text>Supplier: Cargill Meat Solutions Corporation
IM: 151 North Main PO Box 2519 Wichita
PRM: 151 North Main PO Box 2519 Wichita
RM: MBM</text>
  </threadedComment>
  <threadedComment ref="E82" dT="2025-07-17T05:25:29.54" personId="{98C9E68A-AFE1-4A4C-B582-12B542198CCF}" id="{87421207-B0C6-498E-9925-B9E4570AA70B}">
    <text xml:space="preserve">Supplier: Kanematsu Corporation
IM: Sociedad Pesquera Landes SA
AV Tajamar 183 OF 702, Las Condes
Santiago, Chile
PRM: Isla Rocuant S/N, Talcahuano, Chile
RM: Salmon fish oil
</text>
  </threadedComment>
  <threadedComment ref="E84" dT="2025-07-17T05:27:21.46" personId="{98C9E68A-AFE1-4A4C-B582-12B542198CCF}" id="{04BD8790-A8E8-4FCD-BAB9-E3523C0E930D}">
    <text>Supplier: Kanematsu Corporation
IM: PESQUERA LA PORTADA S.A.
MAR DEL PLATA 2111
- SANTIAGO, Chile
PRM: Cruce el Empalme, Km.3 S/N Salto Grande, Puerto Montt, Region De Los Lagoa, 10776, Chile
RM: Salmon fish oil</text>
  </threadedComment>
  <threadedComment ref="E86" dT="2025-07-17T05:25:29.54" personId="{98C9E68A-AFE1-4A4C-B582-12B542198CCF}" id="{39968EC3-5EB2-4FC3-A161-A92F7829638C}">
    <text>Supplier: Cargill International SA
IM: Sociedad Pesquera Landes SA
AV Tajamar 183 OF 702, Las Condes
Santiago, Chile
PRM: Isla Rocuant S/N, Talcahuano, Chile
RM: Salmon fish oil</text>
  </threadedComment>
  <threadedComment ref="E88" dT="2025-07-17T05:27:21.46" personId="{98C9E68A-AFE1-4A4C-B582-12B542198CCF}" id="{13DEF868-222B-4966-9DF9-B10AC3B4408A}">
    <text>Supplier: Kanematsu Corporation
IM: PESQUERA LA PORTADA S.A.
MAR DEL PLATA 2111
- SANTIAGO, Chile
PRM: Cruce el Empalme, Km.3 S/N Salto Grande, Puerto Montt, Region De Los Lagoa, 10776, Chile
RM: Salmon fish oil</text>
  </threadedComment>
  <threadedComment ref="E90" dT="2025-07-17T05:27:21.46" personId="{98C9E68A-AFE1-4A4C-B582-12B542198CCF}" id="{BBA0A8A8-1FB1-4651-B1FB-93CB021BB418}">
    <text>Supplier: Andre Santoso
IM &amp; PRM: PT Delta Pasific Indotuna
Jl. Veteran lingkungan IV, Kec. Girian. Kota Bitung Sulawesi Utara
RM: Skipjack tuna fishmeal</text>
  </threadedComment>
  <threadedComment ref="E92" dT="2025-07-17T05:27:21.46" personId="{98C9E68A-AFE1-4A4C-B582-12B542198CCF}" id="{1E1C6792-C2CA-4B96-9971-0D30802808B2}">
    <text>Supplier: PT Timbun Arta Abadi
IM &amp; PRM: PT Samudera Mandiri Sentosa
Jalan Wolter Monginsidi, Kota Bitung, Provinsi Sulawesi Utara
RM: Skipjack tuna fishmeal</text>
  </threadedComment>
  <threadedComment ref="E94" dT="2025-07-16T06:16:34.39" personId="{98C9E68A-AFE1-4A4C-B582-12B542198CCF}" id="{4EC57781-F67D-4948-98F8-1B87F9AD8B2A}">
    <text>Supplier: PT FKS Multi Agro
IM: Bunge
RM: Brazil Soybean meal</text>
  </threadedComment>
  <threadedComment ref="E97" dT="2025-07-16T06:16:39.11" personId="{98C9E68A-AFE1-4A4C-B582-12B542198CCF}" id="{BDA81399-EB42-4E57-B453-7BDB8703A02F}">
    <text xml:space="preserve">Supplier: PT FKS Multi Agro
IM: Amaggi
RM : Brazil Soyabean Meal
</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microsoft.com/office/2017/10/relationships/threadedComment" Target="../threadedComments/threadedComment1.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table" Target="../tables/table2.xm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22"/>
  <sheetViews>
    <sheetView tabSelected="1" topLeftCell="B83" zoomScale="58" zoomScaleNormal="58" workbookViewId="0">
      <selection activeCell="H20" sqref="H20"/>
    </sheetView>
  </sheetViews>
  <sheetFormatPr defaultColWidth="9.109375" defaultRowHeight="15.6" x14ac:dyDescent="0.3"/>
  <cols>
    <col min="1" max="1" width="3.44140625" style="7" customWidth="1"/>
    <col min="2" max="2" width="3.77734375" style="7" customWidth="1"/>
    <col min="3" max="3" width="34.77734375" style="7" customWidth="1"/>
    <col min="4" max="4" width="33" style="7" customWidth="1"/>
    <col min="5" max="5" width="32.77734375" style="7" customWidth="1"/>
    <col min="6" max="9" width="42.88671875" style="7" customWidth="1"/>
    <col min="10" max="10" width="0" style="7" hidden="1" customWidth="1"/>
    <col min="11" max="14" width="9.109375" style="7"/>
    <col min="15" max="15" width="17.109375" style="7" customWidth="1"/>
    <col min="16" max="16" width="11.77734375" style="7" customWidth="1"/>
    <col min="17" max="17" width="10.21875" style="7" customWidth="1"/>
    <col min="18" max="18" width="10.5546875" style="7" customWidth="1"/>
    <col min="19" max="19" width="11.77734375" style="7" customWidth="1"/>
    <col min="20" max="16384" width="9.109375" style="7"/>
  </cols>
  <sheetData>
    <row r="1" spans="1:13" x14ac:dyDescent="0.3">
      <c r="A1" s="13"/>
      <c r="B1" s="13"/>
      <c r="C1" s="13"/>
      <c r="D1" s="13"/>
      <c r="E1" s="13"/>
      <c r="F1" s="13"/>
      <c r="G1" s="13"/>
      <c r="H1" s="13"/>
      <c r="I1" s="13"/>
      <c r="J1" s="13"/>
      <c r="K1" s="13"/>
      <c r="L1" s="13"/>
    </row>
    <row r="2" spans="1:13" x14ac:dyDescent="0.3">
      <c r="A2" s="13"/>
      <c r="B2" s="14"/>
      <c r="C2" s="15"/>
      <c r="D2" s="16"/>
      <c r="E2" s="16"/>
      <c r="F2" s="16"/>
      <c r="G2" s="16"/>
      <c r="H2" s="16"/>
      <c r="I2" s="16"/>
      <c r="J2" s="17"/>
      <c r="K2" s="17"/>
      <c r="L2" s="13"/>
    </row>
    <row r="3" spans="1:13" x14ac:dyDescent="0.3">
      <c r="A3" s="13"/>
      <c r="B3" s="18"/>
      <c r="C3" s="19" t="s">
        <v>0</v>
      </c>
      <c r="D3" s="19" t="s">
        <v>1</v>
      </c>
      <c r="E3" s="13"/>
      <c r="F3" s="13"/>
      <c r="G3" s="13"/>
      <c r="H3" s="13"/>
      <c r="I3" s="13"/>
      <c r="J3" s="20"/>
      <c r="K3" s="20"/>
      <c r="L3" s="13"/>
    </row>
    <row r="4" spans="1:13" x14ac:dyDescent="0.3">
      <c r="A4" s="13"/>
      <c r="B4" s="18"/>
      <c r="C4" s="19" t="s">
        <v>2</v>
      </c>
      <c r="D4" s="19" t="s">
        <v>3</v>
      </c>
      <c r="E4" s="13"/>
      <c r="F4" s="13"/>
      <c r="G4" s="13"/>
      <c r="H4" s="13"/>
      <c r="I4" s="13"/>
      <c r="J4" s="20"/>
      <c r="K4" s="20"/>
      <c r="L4" s="13"/>
    </row>
    <row r="5" spans="1:13" x14ac:dyDescent="0.3">
      <c r="A5" s="13"/>
      <c r="B5" s="18"/>
      <c r="C5" s="19"/>
      <c r="D5" s="13"/>
      <c r="E5" s="13"/>
      <c r="F5" s="13"/>
      <c r="G5" s="13"/>
      <c r="H5" s="13"/>
      <c r="I5" s="13"/>
      <c r="J5" s="20"/>
      <c r="K5" s="20"/>
      <c r="L5" s="13"/>
    </row>
    <row r="6" spans="1:13" ht="216.75" customHeight="1" x14ac:dyDescent="0.3">
      <c r="A6" s="13"/>
      <c r="B6" s="18"/>
      <c r="C6" s="19" t="s">
        <v>4</v>
      </c>
      <c r="D6" s="68" t="s">
        <v>218</v>
      </c>
      <c r="E6" s="68"/>
      <c r="F6" s="68"/>
      <c r="G6" s="68"/>
      <c r="H6" s="68"/>
      <c r="I6" s="68"/>
      <c r="J6" s="20"/>
      <c r="K6" s="20"/>
      <c r="L6" s="13"/>
    </row>
    <row r="7" spans="1:13" x14ac:dyDescent="0.3">
      <c r="A7" s="13"/>
      <c r="B7" s="22"/>
      <c r="C7" s="23"/>
      <c r="D7" s="24"/>
      <c r="E7" s="24"/>
      <c r="F7" s="24"/>
      <c r="G7" s="24"/>
      <c r="H7" s="24"/>
      <c r="I7" s="35"/>
      <c r="J7" s="25"/>
      <c r="K7" s="25"/>
      <c r="L7" s="13"/>
    </row>
    <row r="8" spans="1:13" x14ac:dyDescent="0.3">
      <c r="A8" s="13"/>
      <c r="B8" s="13"/>
      <c r="C8" s="19"/>
      <c r="D8" s="21"/>
      <c r="E8" s="21"/>
      <c r="F8" s="21"/>
      <c r="G8" s="21"/>
      <c r="H8" s="21"/>
      <c r="I8" s="13"/>
      <c r="J8" s="13"/>
      <c r="K8" s="13"/>
      <c r="L8" s="13"/>
    </row>
    <row r="9" spans="1:13" x14ac:dyDescent="0.3">
      <c r="A9" s="13"/>
      <c r="B9" s="14"/>
      <c r="C9" s="15"/>
      <c r="D9" s="36"/>
      <c r="E9" s="36"/>
      <c r="F9" s="36"/>
      <c r="G9" s="36"/>
      <c r="H9" s="36"/>
      <c r="I9" s="16"/>
      <c r="K9" s="17"/>
      <c r="L9" s="13"/>
      <c r="M9" s="11"/>
    </row>
    <row r="10" spans="1:13" s="8" customFormat="1" hidden="1" x14ac:dyDescent="0.3">
      <c r="A10" s="27"/>
      <c r="B10" s="29"/>
      <c r="C10" s="64">
        <v>1.8</v>
      </c>
      <c r="D10" s="65">
        <v>1.9</v>
      </c>
      <c r="E10" s="65">
        <v>1.1100000000000001</v>
      </c>
      <c r="F10" s="65">
        <v>1.1200000000000001</v>
      </c>
      <c r="G10" s="65">
        <v>1.1299999999999999</v>
      </c>
      <c r="H10" s="65">
        <v>1.1399999999999999</v>
      </c>
      <c r="I10" s="27"/>
      <c r="K10" s="30"/>
      <c r="L10" s="27"/>
      <c r="M10" s="66"/>
    </row>
    <row r="11" spans="1:13" x14ac:dyDescent="0.3">
      <c r="A11" s="13"/>
      <c r="B11" s="18"/>
      <c r="C11" s="19" t="s">
        <v>5</v>
      </c>
      <c r="D11" s="21"/>
      <c r="E11" s="21"/>
      <c r="F11" s="21"/>
      <c r="G11" s="21"/>
      <c r="H11" s="21"/>
      <c r="I11" s="13"/>
      <c r="K11" s="20"/>
      <c r="L11" s="13"/>
      <c r="M11" s="11"/>
    </row>
    <row r="12" spans="1:13" x14ac:dyDescent="0.3">
      <c r="A12" s="13"/>
      <c r="B12" s="18"/>
      <c r="C12" s="42" t="s">
        <v>6</v>
      </c>
      <c r="D12" s="43" t="s">
        <v>7</v>
      </c>
      <c r="E12" s="43" t="s">
        <v>8</v>
      </c>
      <c r="F12" s="43" t="s">
        <v>9</v>
      </c>
      <c r="G12" s="43" t="s">
        <v>10</v>
      </c>
      <c r="H12" s="43" t="s">
        <v>11</v>
      </c>
      <c r="I12" s="13"/>
      <c r="K12" s="20"/>
      <c r="L12" s="13"/>
      <c r="M12" s="11"/>
    </row>
    <row r="13" spans="1:13" x14ac:dyDescent="0.3">
      <c r="A13" s="13"/>
      <c r="B13" s="18"/>
      <c r="C13" s="44" t="s">
        <v>12</v>
      </c>
      <c r="D13" s="45">
        <f>COUNTIFS(C21:C120, "Ingredient Manufacturer (2.2.5)", G21:G120,"Pathway 1 - Country Score Card")+COUNTIFS(C21:C120, "Ingredient Manufacturer (2.2.5)", H21:H120,"Pathway 1 - Country Score Card")+COUNTIFS(C21:C120, "Ingredient Manufacturer (2.2.5)", I21:I120,"Pathway 1 - Country Score Card")</f>
        <v>57</v>
      </c>
      <c r="E13" s="45">
        <f>COUNTIFS(C21:C120, "Ingredient Manufacturer (2.2.5)", G21:G120,"Pathway 2 - Sub-national/ sector/ fishery assessment")+COUNTIFS(C21:C120, "Ingredient Manufacturer (2.2.5)", H21:H120,"Pathway 2 - Sub-national/ sector/ fishery assessment")+COUNTIFS(C21:C120, "Ingredient Manufacturer (2.2.5)", I21:I120,"Pathway 2 - Sub-national/ sector/ fishery assessment")</f>
        <v>3</v>
      </c>
      <c r="F13" s="45">
        <f>COUNTIFS(C21:C120, "Ingredient Manufacturer (2.2.5)", G21:G120,"Pathway 3 - Ingredient Manufacturer assessment")+ COUNTIFS(C21:C120, "Ingredient Manufacturer (2.2.5)", H21:H120,"Pathway 3 - Ingredient Manufacturer assessment")+ COUNTIFS(C21:C120, "Ingredient Manufacturer (2.2.5)", I21:I120,"Pathway 3 - Ingredient Manufacturer assessment")</f>
        <v>18</v>
      </c>
      <c r="G13" s="45">
        <f>COUNTIFS(C21:C120, "Ingredient Manufacturer (2.2.5)", G21:G120,"Pathway 4 - Certification")+COUNTIFS(C21:C120, "Ingredient Manufacturer (2.2.5)", H21:H120,"Pathway 4 - Certification")+COUNTIFS(C21:C120, "Ingredient Manufacturer (2.2.5)", I21:I120,"Pathway 4 - Certification")</f>
        <v>9</v>
      </c>
      <c r="H13" s="45">
        <f>SUM(D13:G13)</f>
        <v>87</v>
      </c>
      <c r="I13" s="13"/>
      <c r="K13" s="20"/>
      <c r="L13" s="13"/>
      <c r="M13" s="11"/>
    </row>
    <row r="14" spans="1:13" x14ac:dyDescent="0.3">
      <c r="A14" s="13"/>
      <c r="B14" s="18"/>
      <c r="C14" s="46" t="s">
        <v>13</v>
      </c>
      <c r="D14" s="47">
        <f>COUNTIFS(C21:C120, "Marine Primary Raw Material (2.2.6)", G21:G120,"Pathway 1 - Country Score Card")+ COUNTIFS(C21:C120, "Marine Primary Raw Material (2.2.6)", H21:H120,"Pathway 1 - Country Score Card")+ COUNTIFS(C21:C120, "Marine Primary Raw Material (2.2.6)", I21:I120,"Pathway 1 - Country Score Card")</f>
        <v>0</v>
      </c>
      <c r="E14" s="47">
        <f>COUNTIFS(C21:C120, "Marine Primary Raw Material (2.2.6)", G21:G120,"Pathway 2 - Sub-national/ sector/ fishery assessment")+ COUNTIFS(C21:C120, "Marine Primary Raw Material (2.2.6)", H21:H120,"Pathway 2 - Sub-national/ sector/ fishery assessment")+ COUNTIFS(C21:C120, "Marine Primary Raw Material (2.2.6)", I21:I120,"Pathway 2 - Sub-national/ sector/ fishery assessment")</f>
        <v>2</v>
      </c>
      <c r="F14" s="47">
        <f>COUNTIFS(C21:C120, "Marine Primary Raw Material (2.2.6)", G21:G120,"Pathway 3 - Ingredient Manufacturer assessment")+ COUNTIFS(C21:C120, "Marine Primary Raw Material (2.2.6)", H21:H120,"Pathway 3 - Ingredient Manufacturer assessment")+ COUNTIFS(C21:C120, "Marine Primary Raw Material (2.2.6)", I21:I120,"Pathway 3 - Ingredient Manufacturer assessment")</f>
        <v>0</v>
      </c>
      <c r="G14" s="47">
        <f>COUNTIFS(C21:C120, "Marine Primary Raw Material (2.2.6)", G21:G120,"Pathway 4 - Certification")+ COUNTIFS(C21:C120, "Marine Primary Raw Material (2.2.6)", H21:H120,"Pathway 4 - Certification")+ COUNTIFS(C21:C120, "Marine Primary Raw Material (2.2.6)", I21:I120,"Pathway 4 - Certification")</f>
        <v>16</v>
      </c>
      <c r="H14" s="45">
        <f t="shared" ref="H14:H15" si="0">SUM(D14:G14)</f>
        <v>18</v>
      </c>
      <c r="I14" s="13"/>
      <c r="K14" s="20"/>
      <c r="L14" s="13"/>
      <c r="M14" s="11"/>
    </row>
    <row r="15" spans="1:13" x14ac:dyDescent="0.3">
      <c r="A15" s="13"/>
      <c r="B15" s="18"/>
      <c r="C15" s="44" t="s">
        <v>14</v>
      </c>
      <c r="D15" s="47">
        <f>COUNTIFS(C22:C121, "Plant Primary Raw Material (2.2.6)", G22:G121,"Pathway 1 - Country Score Card")+ COUNTIFS(C22:C121, "Plant Primary Raw Material (2.2.6)", H22:H121,"Pathway 1 - Country Score Card")+ COUNTIFS(C22:C121, "Plant Primary Raw Material (2.2.6)", I22:I121,"Pathway 1 - Country Score Card")</f>
        <v>48</v>
      </c>
      <c r="E15" s="47">
        <f>COUNTIFS(C21:C120, "Plant Primary Raw Material (2.2.6)", G21:G120,"Pathway 2 - Sub-national/ sector/ fishery assessment")+ COUNTIFS(C21:C120, "Plant Primary Raw Material (2.2.6)", H21:H120,"Pathway 2 - Sub-national/ sector/ fishery assessment")+ COUNTIFS(C21:C120, "Plant Primary Raw Material (2.2.6)", I21:I120,"Pathway 2 - Sub-national/ sector/ fishery assessment")</f>
        <v>9</v>
      </c>
      <c r="F15" s="47">
        <f>COUNTIFS(C21:C120, "Plant Primary Raw Material (2.2.6)", G21:G120,"Pathway 3 - Ingredient Manufacturer assessment")+ COUNTIFS(C21:C120, "Plant Primary Raw Material (2.2.6)", H21:H120,"Pathway 3 - Ingredient Manufacturer assessment")+ COUNTIFS(C21:C120, "Plant Primary Raw Material (2.2.6)", I21:I120,"Pathway 3 - Ingredient Manufacturer assessment")</f>
        <v>0</v>
      </c>
      <c r="G15" s="47">
        <f>COUNTIFS(C21:C120, "Plant Primary Raw Material (2.2.6)", G21:G120,"Pathway 4 - Certification")+ COUNTIFS(C21:C120, "Plant Primary Raw Material (2.2.6)", H21:H120,"Pathway 4 - Certification")+ COUNTIFS(C21:C120, "Plant Primary Raw Material (2.2.6)", I21:I120,"Pathway 4 - Certification")</f>
        <v>9</v>
      </c>
      <c r="H15" s="45">
        <f t="shared" si="0"/>
        <v>66</v>
      </c>
      <c r="I15" s="13"/>
      <c r="K15" s="20"/>
      <c r="L15" s="13"/>
      <c r="M15" s="11"/>
    </row>
    <row r="16" spans="1:13" x14ac:dyDescent="0.3">
      <c r="A16" s="13"/>
      <c r="B16" s="18"/>
      <c r="C16" s="19"/>
      <c r="D16" s="21"/>
      <c r="E16" s="21"/>
      <c r="F16" s="21"/>
      <c r="G16" s="21"/>
      <c r="H16" s="21"/>
      <c r="I16" s="13"/>
      <c r="K16" s="20"/>
      <c r="L16" s="13"/>
      <c r="M16" s="11"/>
    </row>
    <row r="17" spans="1:21" x14ac:dyDescent="0.3">
      <c r="A17" s="13"/>
      <c r="B17" s="18"/>
      <c r="C17" s="19"/>
      <c r="D17" s="21"/>
      <c r="E17" s="21"/>
      <c r="F17" s="21"/>
      <c r="G17" s="21"/>
      <c r="H17" s="21"/>
      <c r="I17" s="13"/>
      <c r="K17" s="20"/>
      <c r="L17" s="13"/>
      <c r="M17" s="11"/>
    </row>
    <row r="18" spans="1:21" x14ac:dyDescent="0.3">
      <c r="A18" s="13"/>
      <c r="B18" s="18"/>
      <c r="C18" s="19" t="s">
        <v>16</v>
      </c>
      <c r="D18" s="13"/>
      <c r="E18" s="13"/>
      <c r="F18" s="13"/>
      <c r="G18" s="13"/>
      <c r="H18" s="13"/>
      <c r="I18" s="13"/>
      <c r="K18" s="20"/>
      <c r="L18" s="13"/>
      <c r="P18" s="67"/>
      <c r="Q18" s="67"/>
      <c r="R18" s="67"/>
      <c r="S18" s="67"/>
      <c r="T18" s="67"/>
    </row>
    <row r="19" spans="1:21" s="8" customFormat="1" hidden="1" x14ac:dyDescent="0.3">
      <c r="A19" s="27"/>
      <c r="B19" s="29"/>
      <c r="C19" s="8">
        <v>1.1000000000000001</v>
      </c>
      <c r="D19" s="8">
        <v>1.2</v>
      </c>
      <c r="E19" s="8">
        <v>1.3</v>
      </c>
      <c r="F19" s="8">
        <v>1.4</v>
      </c>
      <c r="G19" s="8">
        <v>1.5</v>
      </c>
      <c r="H19" s="8">
        <v>1.6</v>
      </c>
      <c r="I19" s="8">
        <v>1.7</v>
      </c>
      <c r="J19" s="30"/>
      <c r="K19" s="27"/>
      <c r="L19" s="27"/>
    </row>
    <row r="20" spans="1:21" s="6" customFormat="1" ht="46.95" customHeight="1" x14ac:dyDescent="0.3">
      <c r="A20" s="19"/>
      <c r="B20" s="31"/>
      <c r="C20" s="48" t="s">
        <v>6</v>
      </c>
      <c r="D20" s="49" t="s">
        <v>17</v>
      </c>
      <c r="E20" s="49" t="s">
        <v>18</v>
      </c>
      <c r="F20" s="49" t="s">
        <v>19</v>
      </c>
      <c r="G20" s="50" t="s">
        <v>20</v>
      </c>
      <c r="H20" s="49" t="s">
        <v>21</v>
      </c>
      <c r="I20" s="51" t="s">
        <v>22</v>
      </c>
      <c r="J20" s="26" t="s">
        <v>23</v>
      </c>
      <c r="K20" s="32"/>
      <c r="L20" s="19"/>
      <c r="N20" s="39"/>
      <c r="O20" s="39"/>
      <c r="P20" s="39"/>
    </row>
    <row r="21" spans="1:21" s="10" customFormat="1" ht="15.6" customHeight="1" x14ac:dyDescent="0.3">
      <c r="A21" s="28"/>
      <c r="B21" s="33"/>
      <c r="C21" s="52" t="s">
        <v>12</v>
      </c>
      <c r="D21" s="53">
        <v>45618</v>
      </c>
      <c r="E21" s="53" t="str">
        <f t="shared" ref="E21:E60" si="1">IF(C21= "Ingredient Manufacturer (2.2.5)", "n.a.", "")</f>
        <v>n.a.</v>
      </c>
      <c r="F21" s="54" t="s">
        <v>209</v>
      </c>
      <c r="G21" s="55" t="s">
        <v>29</v>
      </c>
      <c r="H21" s="55" t="s">
        <v>29</v>
      </c>
      <c r="I21" s="56" t="s">
        <v>29</v>
      </c>
      <c r="J21" s="9"/>
      <c r="K21" s="34"/>
      <c r="L21" s="28"/>
      <c r="N21" s="40"/>
      <c r="O21" s="40"/>
      <c r="P21" s="40"/>
    </row>
    <row r="22" spans="1:21" ht="15.6" customHeight="1" x14ac:dyDescent="0.3">
      <c r="A22" s="13"/>
      <c r="B22" s="18"/>
      <c r="C22" s="52" t="s">
        <v>14</v>
      </c>
      <c r="D22" s="53">
        <v>45618</v>
      </c>
      <c r="E22" s="53" t="s">
        <v>219</v>
      </c>
      <c r="F22" s="54" t="s">
        <v>209</v>
      </c>
      <c r="G22" s="55" t="s">
        <v>29</v>
      </c>
      <c r="H22" s="55" t="s">
        <v>29</v>
      </c>
      <c r="I22" s="56" t="s">
        <v>29</v>
      </c>
      <c r="J22" s="9"/>
      <c r="K22" s="20"/>
      <c r="L22" s="13"/>
      <c r="O22" s="41"/>
      <c r="P22" s="41"/>
      <c r="U22" s="10"/>
    </row>
    <row r="23" spans="1:21" ht="15.6" customHeight="1" x14ac:dyDescent="0.3">
      <c r="A23" s="13"/>
      <c r="B23" s="18"/>
      <c r="C23" s="52" t="s">
        <v>15</v>
      </c>
      <c r="D23" s="53">
        <v>45618</v>
      </c>
      <c r="E23" s="53" t="s">
        <v>219</v>
      </c>
      <c r="F23" s="54" t="s">
        <v>209</v>
      </c>
      <c r="G23" s="55" t="str">
        <f t="shared" ref="G23:G35" si="2">IF(C23="Plant Primary Raw Material (5.1.5)","N/A",$J$21)</f>
        <v>N/A</v>
      </c>
      <c r="H23" s="55" t="str">
        <f t="shared" ref="H23:H35" si="3">IF(C23="Plant Primary Raw Material (5.1.5)","N/A",$J$21)</f>
        <v>N/A</v>
      </c>
      <c r="I23" s="56" t="str">
        <f t="shared" ref="I23:I35" si="4">IF(C23="Plant Primary Raw Material (5.1.5)","N/A",$J$21)</f>
        <v>N/A</v>
      </c>
      <c r="J23" s="9"/>
      <c r="K23" s="20"/>
      <c r="L23" s="13"/>
      <c r="M23" s="12"/>
      <c r="N23" s="11"/>
      <c r="O23" s="40"/>
      <c r="P23" s="40"/>
      <c r="U23" s="10"/>
    </row>
    <row r="24" spans="1:21" ht="15.6" customHeight="1" x14ac:dyDescent="0.3">
      <c r="A24" s="13"/>
      <c r="B24" s="18"/>
      <c r="C24" s="52" t="s">
        <v>12</v>
      </c>
      <c r="D24" s="53">
        <v>45755</v>
      </c>
      <c r="E24" s="53" t="str">
        <f t="shared" si="1"/>
        <v>n.a.</v>
      </c>
      <c r="F24" s="54" t="s">
        <v>209</v>
      </c>
      <c r="G24" s="55" t="s">
        <v>29</v>
      </c>
      <c r="H24" s="55" t="s">
        <v>29</v>
      </c>
      <c r="I24" s="56" t="s">
        <v>29</v>
      </c>
      <c r="J24" s="9"/>
      <c r="K24" s="20"/>
      <c r="L24" s="13"/>
      <c r="M24" s="37"/>
      <c r="N24" s="38"/>
      <c r="O24" s="40"/>
      <c r="P24" s="40"/>
      <c r="U24" s="10"/>
    </row>
    <row r="25" spans="1:21" x14ac:dyDescent="0.3">
      <c r="A25" s="13"/>
      <c r="B25" s="18"/>
      <c r="C25" s="52" t="s">
        <v>14</v>
      </c>
      <c r="D25" s="53">
        <v>45755</v>
      </c>
      <c r="E25" s="53" t="s">
        <v>219</v>
      </c>
      <c r="F25" s="54" t="s">
        <v>209</v>
      </c>
      <c r="G25" s="55" t="s">
        <v>29</v>
      </c>
      <c r="H25" s="55" t="s">
        <v>29</v>
      </c>
      <c r="I25" s="56" t="s">
        <v>29</v>
      </c>
      <c r="J25" s="9"/>
      <c r="K25" s="20"/>
      <c r="L25" s="13"/>
    </row>
    <row r="26" spans="1:21" x14ac:dyDescent="0.3">
      <c r="A26" s="13"/>
      <c r="B26" s="18"/>
      <c r="C26" s="52" t="s">
        <v>15</v>
      </c>
      <c r="D26" s="53">
        <v>45755</v>
      </c>
      <c r="E26" s="53" t="s">
        <v>219</v>
      </c>
      <c r="F26" s="54" t="s">
        <v>209</v>
      </c>
      <c r="G26" s="55" t="str">
        <f t="shared" si="2"/>
        <v>N/A</v>
      </c>
      <c r="H26" s="55" t="str">
        <f t="shared" si="3"/>
        <v>N/A</v>
      </c>
      <c r="I26" s="56" t="str">
        <f t="shared" si="4"/>
        <v>N/A</v>
      </c>
      <c r="J26" s="9"/>
      <c r="K26" s="20"/>
      <c r="L26" s="13"/>
      <c r="M26" s="11"/>
      <c r="N26" s="38"/>
    </row>
    <row r="27" spans="1:21" x14ac:dyDescent="0.3">
      <c r="A27" s="13"/>
      <c r="B27" s="18"/>
      <c r="C27" s="52" t="s">
        <v>12</v>
      </c>
      <c r="D27" s="53">
        <v>45720</v>
      </c>
      <c r="E27" s="53" t="str">
        <f t="shared" si="1"/>
        <v>n.a.</v>
      </c>
      <c r="F27" s="54" t="s">
        <v>39</v>
      </c>
      <c r="G27" s="55" t="s">
        <v>29</v>
      </c>
      <c r="H27" s="55" t="s">
        <v>29</v>
      </c>
      <c r="I27" s="56" t="s">
        <v>29</v>
      </c>
      <c r="J27" s="9"/>
      <c r="K27" s="20"/>
      <c r="L27" s="13"/>
      <c r="N27" s="11"/>
    </row>
    <row r="28" spans="1:21" x14ac:dyDescent="0.3">
      <c r="A28" s="13"/>
      <c r="B28" s="18"/>
      <c r="C28" s="52" t="s">
        <v>14</v>
      </c>
      <c r="D28" s="53">
        <v>45720</v>
      </c>
      <c r="E28" s="53" t="s">
        <v>220</v>
      </c>
      <c r="F28" s="54" t="s">
        <v>39</v>
      </c>
      <c r="G28" s="55" t="s">
        <v>29</v>
      </c>
      <c r="H28" s="55" t="s">
        <v>29</v>
      </c>
      <c r="I28" s="56" t="s">
        <v>29</v>
      </c>
      <c r="J28" s="9"/>
      <c r="K28" s="20"/>
      <c r="L28" s="13"/>
    </row>
    <row r="29" spans="1:21" x14ac:dyDescent="0.3">
      <c r="A29" s="13"/>
      <c r="B29" s="18"/>
      <c r="C29" s="52" t="s">
        <v>15</v>
      </c>
      <c r="D29" s="53">
        <v>45720</v>
      </c>
      <c r="E29" s="53" t="s">
        <v>220</v>
      </c>
      <c r="F29" s="54" t="s">
        <v>39</v>
      </c>
      <c r="G29" s="55" t="str">
        <f t="shared" si="2"/>
        <v>N/A</v>
      </c>
      <c r="H29" s="55" t="str">
        <f t="shared" si="3"/>
        <v>N/A</v>
      </c>
      <c r="I29" s="56" t="str">
        <f t="shared" si="4"/>
        <v>N/A</v>
      </c>
      <c r="J29" s="9"/>
      <c r="K29" s="20"/>
      <c r="L29" s="13"/>
    </row>
    <row r="30" spans="1:21" x14ac:dyDescent="0.3">
      <c r="A30" s="13"/>
      <c r="B30" s="18"/>
      <c r="C30" s="52" t="s">
        <v>12</v>
      </c>
      <c r="D30" s="53">
        <v>45720</v>
      </c>
      <c r="E30" s="53" t="str">
        <f t="shared" si="1"/>
        <v>n.a.</v>
      </c>
      <c r="F30" s="54" t="s">
        <v>209</v>
      </c>
      <c r="G30" s="55" t="s">
        <v>29</v>
      </c>
      <c r="H30" s="55" t="s">
        <v>29</v>
      </c>
      <c r="I30" s="56" t="s">
        <v>29</v>
      </c>
      <c r="J30" s="9"/>
      <c r="K30" s="20"/>
      <c r="L30" s="13"/>
    </row>
    <row r="31" spans="1:21" x14ac:dyDescent="0.3">
      <c r="A31" s="13"/>
      <c r="B31" s="18"/>
      <c r="C31" s="52" t="s">
        <v>14</v>
      </c>
      <c r="D31" s="53">
        <v>45720</v>
      </c>
      <c r="E31" s="53" t="s">
        <v>220</v>
      </c>
      <c r="F31" s="54" t="s">
        <v>209</v>
      </c>
      <c r="G31" s="55" t="s">
        <v>29</v>
      </c>
      <c r="H31" s="55" t="s">
        <v>29</v>
      </c>
      <c r="I31" s="56" t="s">
        <v>29</v>
      </c>
      <c r="J31" s="9"/>
      <c r="K31" s="20"/>
      <c r="L31" s="13"/>
    </row>
    <row r="32" spans="1:21" x14ac:dyDescent="0.3">
      <c r="A32" s="13"/>
      <c r="B32" s="18"/>
      <c r="C32" s="52" t="s">
        <v>15</v>
      </c>
      <c r="D32" s="53">
        <v>45720</v>
      </c>
      <c r="E32" s="53" t="s">
        <v>220</v>
      </c>
      <c r="F32" s="54" t="s">
        <v>209</v>
      </c>
      <c r="G32" s="55" t="str">
        <f t="shared" si="2"/>
        <v>N/A</v>
      </c>
      <c r="H32" s="55" t="str">
        <f t="shared" si="3"/>
        <v>N/A</v>
      </c>
      <c r="I32" s="56" t="str">
        <f t="shared" si="4"/>
        <v>N/A</v>
      </c>
      <c r="J32" s="9"/>
      <c r="K32" s="20"/>
      <c r="L32" s="13"/>
    </row>
    <row r="33" spans="1:12" x14ac:dyDescent="0.3">
      <c r="A33" s="13"/>
      <c r="B33" s="18"/>
      <c r="C33" s="52" t="s">
        <v>12</v>
      </c>
      <c r="D33" s="53">
        <v>45720</v>
      </c>
      <c r="E33" s="53" t="str">
        <f t="shared" si="1"/>
        <v>n.a.</v>
      </c>
      <c r="F33" s="54" t="s">
        <v>61</v>
      </c>
      <c r="G33" s="55" t="s">
        <v>29</v>
      </c>
      <c r="H33" s="55" t="s">
        <v>29</v>
      </c>
      <c r="I33" s="56" t="s">
        <v>29</v>
      </c>
      <c r="J33" s="9"/>
      <c r="K33" s="20"/>
      <c r="L33" s="13"/>
    </row>
    <row r="34" spans="1:12" x14ac:dyDescent="0.3">
      <c r="A34" s="13"/>
      <c r="B34" s="18"/>
      <c r="C34" s="52" t="s">
        <v>14</v>
      </c>
      <c r="D34" s="53">
        <v>45720</v>
      </c>
      <c r="E34" s="53" t="s">
        <v>220</v>
      </c>
      <c r="F34" s="54" t="s">
        <v>61</v>
      </c>
      <c r="G34" s="55" t="s">
        <v>29</v>
      </c>
      <c r="H34" s="55" t="s">
        <v>29</v>
      </c>
      <c r="I34" s="56" t="s">
        <v>29</v>
      </c>
      <c r="J34" s="9"/>
      <c r="K34" s="20"/>
      <c r="L34" s="13"/>
    </row>
    <row r="35" spans="1:12" x14ac:dyDescent="0.3">
      <c r="A35" s="13"/>
      <c r="B35" s="18"/>
      <c r="C35" s="52" t="s">
        <v>15</v>
      </c>
      <c r="D35" s="53">
        <v>45720</v>
      </c>
      <c r="E35" s="53" t="s">
        <v>220</v>
      </c>
      <c r="F35" s="54" t="s">
        <v>61</v>
      </c>
      <c r="G35" s="55" t="str">
        <f t="shared" si="2"/>
        <v>N/A</v>
      </c>
      <c r="H35" s="55" t="str">
        <f t="shared" si="3"/>
        <v>N/A</v>
      </c>
      <c r="I35" s="56" t="str">
        <f t="shared" si="4"/>
        <v>N/A</v>
      </c>
      <c r="J35" s="9"/>
      <c r="K35" s="20"/>
      <c r="L35" s="13"/>
    </row>
    <row r="36" spans="1:12" x14ac:dyDescent="0.3">
      <c r="A36" s="13"/>
      <c r="B36" s="18"/>
      <c r="C36" s="52" t="s">
        <v>12</v>
      </c>
      <c r="D36" s="53">
        <v>45722</v>
      </c>
      <c r="E36" s="53" t="str">
        <f t="shared" ref="E36" si="5">IF(C36= "Ingredient Manufacturer (2.2.5)", "n.a.", "")</f>
        <v>n.a.</v>
      </c>
      <c r="F36" s="54" t="s">
        <v>209</v>
      </c>
      <c r="G36" s="55" t="s">
        <v>29</v>
      </c>
      <c r="H36" s="55" t="s">
        <v>29</v>
      </c>
      <c r="I36" s="56" t="s">
        <v>29</v>
      </c>
      <c r="J36" s="9"/>
      <c r="K36" s="20"/>
      <c r="L36" s="13"/>
    </row>
    <row r="37" spans="1:12" x14ac:dyDescent="0.3">
      <c r="A37" s="13"/>
      <c r="B37" s="18"/>
      <c r="C37" s="52" t="s">
        <v>14</v>
      </c>
      <c r="D37" s="53">
        <v>45722</v>
      </c>
      <c r="E37" s="53" t="s">
        <v>220</v>
      </c>
      <c r="F37" s="54" t="s">
        <v>209</v>
      </c>
      <c r="G37" s="55" t="s">
        <v>29</v>
      </c>
      <c r="H37" s="55" t="s">
        <v>29</v>
      </c>
      <c r="I37" s="56" t="s">
        <v>29</v>
      </c>
      <c r="J37" s="9"/>
      <c r="K37" s="20"/>
      <c r="L37" s="13"/>
    </row>
    <row r="38" spans="1:12" x14ac:dyDescent="0.3">
      <c r="A38" s="13"/>
      <c r="B38" s="18"/>
      <c r="C38" s="52" t="s">
        <v>15</v>
      </c>
      <c r="D38" s="53">
        <v>45722</v>
      </c>
      <c r="E38" s="53" t="s">
        <v>220</v>
      </c>
      <c r="F38" s="54" t="s">
        <v>209</v>
      </c>
      <c r="G38" s="55" t="str">
        <f t="shared" ref="G38" si="6">IF(C38="Plant Primary Raw Material (5.1.5)","N/A",$J$21)</f>
        <v>N/A</v>
      </c>
      <c r="H38" s="55" t="str">
        <f t="shared" ref="H38" si="7">IF(C38="Plant Primary Raw Material (5.1.5)","N/A",$J$21)</f>
        <v>N/A</v>
      </c>
      <c r="I38" s="56" t="str">
        <f t="shared" ref="I38" si="8">IF(C38="Plant Primary Raw Material (5.1.5)","N/A",$J$21)</f>
        <v>N/A</v>
      </c>
      <c r="J38" s="9"/>
      <c r="K38" s="20"/>
      <c r="L38" s="13"/>
    </row>
    <row r="39" spans="1:12" x14ac:dyDescent="0.3">
      <c r="A39" s="13"/>
      <c r="B39" s="18"/>
      <c r="C39" s="52" t="s">
        <v>12</v>
      </c>
      <c r="D39" s="53">
        <v>45722</v>
      </c>
      <c r="E39" s="53" t="str">
        <f t="shared" ref="E39" si="9">IF(C39= "Ingredient Manufacturer (2.2.5)", "n.a.", "")</f>
        <v>n.a.</v>
      </c>
      <c r="F39" s="54" t="s">
        <v>61</v>
      </c>
      <c r="G39" s="55" t="s">
        <v>29</v>
      </c>
      <c r="H39" s="55" t="s">
        <v>29</v>
      </c>
      <c r="I39" s="56" t="s">
        <v>29</v>
      </c>
      <c r="J39" s="9"/>
      <c r="K39" s="20"/>
      <c r="L39" s="13"/>
    </row>
    <row r="40" spans="1:12" x14ac:dyDescent="0.3">
      <c r="A40" s="13"/>
      <c r="B40" s="18"/>
      <c r="C40" s="52" t="s">
        <v>14</v>
      </c>
      <c r="D40" s="53">
        <v>45722</v>
      </c>
      <c r="E40" s="53" t="s">
        <v>220</v>
      </c>
      <c r="F40" s="54" t="s">
        <v>61</v>
      </c>
      <c r="G40" s="55" t="s">
        <v>29</v>
      </c>
      <c r="H40" s="55" t="s">
        <v>29</v>
      </c>
      <c r="I40" s="56" t="s">
        <v>29</v>
      </c>
      <c r="J40" s="9"/>
      <c r="K40" s="20"/>
      <c r="L40" s="13"/>
    </row>
    <row r="41" spans="1:12" x14ac:dyDescent="0.3">
      <c r="A41" s="13"/>
      <c r="B41" s="18"/>
      <c r="C41" s="52" t="s">
        <v>15</v>
      </c>
      <c r="D41" s="53">
        <v>45722</v>
      </c>
      <c r="E41" s="53" t="s">
        <v>220</v>
      </c>
      <c r="F41" s="54" t="s">
        <v>61</v>
      </c>
      <c r="G41" s="55" t="str">
        <f t="shared" ref="G41" si="10">IF(C41="Plant Primary Raw Material (5.1.5)","N/A",$J$21)</f>
        <v>N/A</v>
      </c>
      <c r="H41" s="55" t="str">
        <f t="shared" ref="H41" si="11">IF(C41="Plant Primary Raw Material (5.1.5)","N/A",$J$21)</f>
        <v>N/A</v>
      </c>
      <c r="I41" s="56" t="str">
        <f t="shared" ref="I41" si="12">IF(C41="Plant Primary Raw Material (5.1.5)","N/A",$J$21)</f>
        <v>N/A</v>
      </c>
      <c r="J41" s="9"/>
      <c r="K41" s="20"/>
      <c r="L41" s="13"/>
    </row>
    <row r="42" spans="1:12" x14ac:dyDescent="0.3">
      <c r="A42" s="13"/>
      <c r="B42" s="18"/>
      <c r="C42" s="52" t="s">
        <v>12</v>
      </c>
      <c r="D42" s="53">
        <v>45720</v>
      </c>
      <c r="E42" s="53" t="str">
        <f t="shared" ref="E42" si="13">IF(C42= "Ingredient Manufacturer (2.2.5)", "n.a.", "")</f>
        <v>n.a.</v>
      </c>
      <c r="F42" s="54" t="s">
        <v>39</v>
      </c>
      <c r="G42" s="55" t="s">
        <v>29</v>
      </c>
      <c r="H42" s="55" t="s">
        <v>29</v>
      </c>
      <c r="I42" s="56" t="s">
        <v>29</v>
      </c>
      <c r="J42" s="9"/>
      <c r="K42" s="20"/>
      <c r="L42" s="13"/>
    </row>
    <row r="43" spans="1:12" x14ac:dyDescent="0.3">
      <c r="A43" s="13"/>
      <c r="B43" s="18"/>
      <c r="C43" s="52" t="s">
        <v>14</v>
      </c>
      <c r="D43" s="53">
        <v>45720</v>
      </c>
      <c r="E43" s="53" t="s">
        <v>220</v>
      </c>
      <c r="F43" s="54" t="s">
        <v>39</v>
      </c>
      <c r="G43" s="55" t="s">
        <v>29</v>
      </c>
      <c r="H43" s="55" t="s">
        <v>29</v>
      </c>
      <c r="I43" s="56" t="s">
        <v>29</v>
      </c>
      <c r="J43" s="9"/>
      <c r="K43" s="20"/>
      <c r="L43" s="13"/>
    </row>
    <row r="44" spans="1:12" x14ac:dyDescent="0.3">
      <c r="A44" s="13"/>
      <c r="B44" s="18"/>
      <c r="C44" s="52" t="s">
        <v>15</v>
      </c>
      <c r="D44" s="53">
        <v>45720</v>
      </c>
      <c r="E44" s="53" t="s">
        <v>220</v>
      </c>
      <c r="F44" s="54" t="s">
        <v>39</v>
      </c>
      <c r="G44" s="55" t="str">
        <f t="shared" ref="G44" si="14">IF(C44="Plant Primary Raw Material (5.1.5)","N/A",$J$21)</f>
        <v>N/A</v>
      </c>
      <c r="H44" s="55" t="str">
        <f t="shared" ref="H44" si="15">IF(C44="Plant Primary Raw Material (5.1.5)","N/A",$J$21)</f>
        <v>N/A</v>
      </c>
      <c r="I44" s="56" t="str">
        <f t="shared" ref="I44" si="16">IF(C44="Plant Primary Raw Material (5.1.5)","N/A",$J$21)</f>
        <v>N/A</v>
      </c>
      <c r="J44" s="9"/>
      <c r="K44" s="20"/>
      <c r="L44" s="13"/>
    </row>
    <row r="45" spans="1:12" x14ac:dyDescent="0.3">
      <c r="A45" s="13"/>
      <c r="B45" s="18"/>
      <c r="C45" s="52" t="s">
        <v>12</v>
      </c>
      <c r="D45" s="53">
        <v>45720</v>
      </c>
      <c r="E45" s="53" t="str">
        <f t="shared" ref="E45" si="17">IF(C45= "Ingredient Manufacturer (2.2.5)", "n.a.", "")</f>
        <v>n.a.</v>
      </c>
      <c r="F45" s="54" t="s">
        <v>209</v>
      </c>
      <c r="G45" s="55" t="s">
        <v>29</v>
      </c>
      <c r="H45" s="55" t="s">
        <v>29</v>
      </c>
      <c r="I45" s="56" t="s">
        <v>29</v>
      </c>
      <c r="J45" s="9"/>
      <c r="K45" s="20"/>
      <c r="L45" s="13"/>
    </row>
    <row r="46" spans="1:12" x14ac:dyDescent="0.3">
      <c r="A46" s="13"/>
      <c r="B46" s="18"/>
      <c r="C46" s="52" t="s">
        <v>14</v>
      </c>
      <c r="D46" s="53">
        <v>45720</v>
      </c>
      <c r="E46" s="53" t="s">
        <v>220</v>
      </c>
      <c r="F46" s="54" t="s">
        <v>209</v>
      </c>
      <c r="G46" s="55" t="s">
        <v>29</v>
      </c>
      <c r="H46" s="55" t="s">
        <v>29</v>
      </c>
      <c r="I46" s="56" t="s">
        <v>29</v>
      </c>
      <c r="J46" s="9"/>
      <c r="K46" s="20"/>
      <c r="L46" s="13"/>
    </row>
    <row r="47" spans="1:12" x14ac:dyDescent="0.3">
      <c r="A47" s="13"/>
      <c r="B47" s="18"/>
      <c r="C47" s="52" t="s">
        <v>15</v>
      </c>
      <c r="D47" s="53">
        <v>45720</v>
      </c>
      <c r="E47" s="53" t="s">
        <v>220</v>
      </c>
      <c r="F47" s="54" t="s">
        <v>209</v>
      </c>
      <c r="G47" s="55" t="str">
        <f t="shared" ref="G47" si="18">IF(C47="Plant Primary Raw Material (5.1.5)","N/A",$J$21)</f>
        <v>N/A</v>
      </c>
      <c r="H47" s="55" t="str">
        <f t="shared" ref="H47" si="19">IF(C47="Plant Primary Raw Material (5.1.5)","N/A",$J$21)</f>
        <v>N/A</v>
      </c>
      <c r="I47" s="56" t="str">
        <f t="shared" ref="I47" si="20">IF(C47="Plant Primary Raw Material (5.1.5)","N/A",$J$21)</f>
        <v>N/A</v>
      </c>
      <c r="J47" s="9"/>
      <c r="K47" s="20"/>
      <c r="L47" s="13"/>
    </row>
    <row r="48" spans="1:12" x14ac:dyDescent="0.3">
      <c r="A48" s="13"/>
      <c r="B48" s="18"/>
      <c r="C48" s="52" t="s">
        <v>12</v>
      </c>
      <c r="D48" s="53">
        <v>45720</v>
      </c>
      <c r="E48" s="53" t="str">
        <f t="shared" ref="E48" si="21">IF(C48= "Ingredient Manufacturer (2.2.5)", "n.a.", "")</f>
        <v>n.a.</v>
      </c>
      <c r="F48" s="54" t="s">
        <v>61</v>
      </c>
      <c r="G48" s="55" t="s">
        <v>29</v>
      </c>
      <c r="H48" s="55" t="s">
        <v>29</v>
      </c>
      <c r="I48" s="56" t="s">
        <v>29</v>
      </c>
      <c r="J48" s="9"/>
      <c r="K48" s="20"/>
      <c r="L48" s="13"/>
    </row>
    <row r="49" spans="1:12" x14ac:dyDescent="0.3">
      <c r="A49" s="13"/>
      <c r="B49" s="18"/>
      <c r="C49" s="52" t="s">
        <v>14</v>
      </c>
      <c r="D49" s="53">
        <v>45720</v>
      </c>
      <c r="E49" s="53" t="s">
        <v>220</v>
      </c>
      <c r="F49" s="54" t="s">
        <v>61</v>
      </c>
      <c r="G49" s="55" t="s">
        <v>29</v>
      </c>
      <c r="H49" s="55" t="s">
        <v>29</v>
      </c>
      <c r="I49" s="56" t="s">
        <v>29</v>
      </c>
      <c r="J49" s="9"/>
      <c r="K49" s="20"/>
      <c r="L49" s="13"/>
    </row>
    <row r="50" spans="1:12" x14ac:dyDescent="0.3">
      <c r="A50" s="13"/>
      <c r="B50" s="18"/>
      <c r="C50" s="52" t="s">
        <v>15</v>
      </c>
      <c r="D50" s="53">
        <v>45720</v>
      </c>
      <c r="E50" s="53" t="s">
        <v>220</v>
      </c>
      <c r="F50" s="54" t="s">
        <v>61</v>
      </c>
      <c r="G50" s="55" t="str">
        <f t="shared" ref="G50" si="22">IF(C50="Plant Primary Raw Material (5.1.5)","N/A",$J$21)</f>
        <v>N/A</v>
      </c>
      <c r="H50" s="55" t="str">
        <f t="shared" ref="H50" si="23">IF(C50="Plant Primary Raw Material (5.1.5)","N/A",$J$21)</f>
        <v>N/A</v>
      </c>
      <c r="I50" s="56" t="str">
        <f t="shared" ref="I50" si="24">IF(C50="Plant Primary Raw Material (5.1.5)","N/A",$J$21)</f>
        <v>N/A</v>
      </c>
      <c r="J50" s="9"/>
      <c r="K50" s="20"/>
      <c r="L50" s="13"/>
    </row>
    <row r="51" spans="1:12" x14ac:dyDescent="0.3">
      <c r="A51" s="13"/>
      <c r="B51" s="18"/>
      <c r="C51" s="52" t="s">
        <v>12</v>
      </c>
      <c r="D51" s="53">
        <v>45722</v>
      </c>
      <c r="E51" s="53" t="str">
        <f t="shared" ref="E51" si="25">IF(C51= "Ingredient Manufacturer (2.2.5)", "n.a.", "")</f>
        <v>n.a.</v>
      </c>
      <c r="F51" s="54" t="s">
        <v>209</v>
      </c>
      <c r="G51" s="55" t="s">
        <v>29</v>
      </c>
      <c r="H51" s="55" t="s">
        <v>29</v>
      </c>
      <c r="I51" s="56" t="s">
        <v>29</v>
      </c>
      <c r="J51" s="9"/>
      <c r="K51" s="20"/>
      <c r="L51" s="13"/>
    </row>
    <row r="52" spans="1:12" x14ac:dyDescent="0.3">
      <c r="A52" s="13"/>
      <c r="B52" s="18"/>
      <c r="C52" s="52" t="s">
        <v>14</v>
      </c>
      <c r="D52" s="53">
        <v>45722</v>
      </c>
      <c r="E52" s="53" t="s">
        <v>220</v>
      </c>
      <c r="F52" s="54" t="s">
        <v>209</v>
      </c>
      <c r="G52" s="55" t="s">
        <v>29</v>
      </c>
      <c r="H52" s="55" t="s">
        <v>29</v>
      </c>
      <c r="I52" s="56" t="s">
        <v>29</v>
      </c>
      <c r="J52" s="9"/>
      <c r="K52" s="20"/>
      <c r="L52" s="13"/>
    </row>
    <row r="53" spans="1:12" x14ac:dyDescent="0.3">
      <c r="A53" s="13"/>
      <c r="B53" s="18"/>
      <c r="C53" s="52" t="s">
        <v>15</v>
      </c>
      <c r="D53" s="53">
        <v>45722</v>
      </c>
      <c r="E53" s="53" t="s">
        <v>220</v>
      </c>
      <c r="F53" s="54" t="s">
        <v>209</v>
      </c>
      <c r="G53" s="55" t="str">
        <f t="shared" ref="G53" si="26">IF(C53="Plant Primary Raw Material (5.1.5)","N/A",$J$21)</f>
        <v>N/A</v>
      </c>
      <c r="H53" s="55" t="str">
        <f t="shared" ref="H53" si="27">IF(C53="Plant Primary Raw Material (5.1.5)","N/A",$J$21)</f>
        <v>N/A</v>
      </c>
      <c r="I53" s="56" t="str">
        <f t="shared" ref="I53" si="28">IF(C53="Plant Primary Raw Material (5.1.5)","N/A",$J$21)</f>
        <v>N/A</v>
      </c>
      <c r="J53" s="9"/>
      <c r="K53" s="20"/>
      <c r="L53" s="13"/>
    </row>
    <row r="54" spans="1:12" x14ac:dyDescent="0.3">
      <c r="A54" s="13"/>
      <c r="B54" s="18"/>
      <c r="C54" s="52" t="s">
        <v>12</v>
      </c>
      <c r="D54" s="53">
        <v>45722</v>
      </c>
      <c r="E54" s="53" t="str">
        <f t="shared" ref="E54" si="29">IF(C54= "Ingredient Manufacturer (2.2.5)", "n.a.", "")</f>
        <v>n.a.</v>
      </c>
      <c r="F54" s="54" t="s">
        <v>61</v>
      </c>
      <c r="G54" s="55" t="s">
        <v>29</v>
      </c>
      <c r="H54" s="55" t="s">
        <v>29</v>
      </c>
      <c r="I54" s="56" t="s">
        <v>29</v>
      </c>
      <c r="J54" s="9"/>
      <c r="K54" s="20"/>
      <c r="L54" s="13"/>
    </row>
    <row r="55" spans="1:12" x14ac:dyDescent="0.3">
      <c r="A55" s="13"/>
      <c r="B55" s="18"/>
      <c r="C55" s="52" t="s">
        <v>14</v>
      </c>
      <c r="D55" s="53">
        <v>45722</v>
      </c>
      <c r="E55" s="53" t="s">
        <v>220</v>
      </c>
      <c r="F55" s="54" t="s">
        <v>61</v>
      </c>
      <c r="G55" s="55" t="s">
        <v>29</v>
      </c>
      <c r="H55" s="55" t="s">
        <v>29</v>
      </c>
      <c r="I55" s="56" t="s">
        <v>29</v>
      </c>
      <c r="J55" s="9"/>
      <c r="K55" s="20"/>
      <c r="L55" s="13"/>
    </row>
    <row r="56" spans="1:12" x14ac:dyDescent="0.3">
      <c r="A56" s="13"/>
      <c r="B56" s="18"/>
      <c r="C56" s="52" t="s">
        <v>15</v>
      </c>
      <c r="D56" s="53">
        <v>45722</v>
      </c>
      <c r="E56" s="53" t="s">
        <v>220</v>
      </c>
      <c r="F56" s="54" t="s">
        <v>61</v>
      </c>
      <c r="G56" s="55" t="str">
        <f t="shared" ref="G56" si="30">IF(C56="Plant Primary Raw Material (5.1.5)","N/A",$J$21)</f>
        <v>N/A</v>
      </c>
      <c r="H56" s="55" t="str">
        <f t="shared" ref="H56" si="31">IF(C56="Plant Primary Raw Material (5.1.5)","N/A",$J$21)</f>
        <v>N/A</v>
      </c>
      <c r="I56" s="56" t="str">
        <f t="shared" ref="I56" si="32">IF(C56="Plant Primary Raw Material (5.1.5)","N/A",$J$21)</f>
        <v>N/A</v>
      </c>
      <c r="J56" s="9"/>
      <c r="K56" s="20"/>
      <c r="L56" s="13"/>
    </row>
    <row r="57" spans="1:12" ht="31.2" x14ac:dyDescent="0.3">
      <c r="A57" s="13"/>
      <c r="B57" s="18"/>
      <c r="C57" s="52" t="s">
        <v>12</v>
      </c>
      <c r="D57" s="53">
        <v>45800</v>
      </c>
      <c r="E57" s="53" t="str">
        <f t="shared" si="1"/>
        <v>n.a.</v>
      </c>
      <c r="F57" s="54" t="s">
        <v>54</v>
      </c>
      <c r="G57" s="55" t="s">
        <v>31</v>
      </c>
      <c r="H57" s="55" t="s">
        <v>31</v>
      </c>
      <c r="I57" s="56" t="s">
        <v>31</v>
      </c>
      <c r="J57" s="9"/>
      <c r="K57" s="20"/>
      <c r="L57" s="13"/>
    </row>
    <row r="58" spans="1:12" ht="31.2" x14ac:dyDescent="0.3">
      <c r="A58" s="13"/>
      <c r="B58" s="18"/>
      <c r="C58" s="52" t="s">
        <v>14</v>
      </c>
      <c r="D58" s="53">
        <v>45800</v>
      </c>
      <c r="E58" s="53" t="s">
        <v>221</v>
      </c>
      <c r="F58" s="54" t="s">
        <v>54</v>
      </c>
      <c r="G58" s="55" t="s">
        <v>31</v>
      </c>
      <c r="H58" s="55" t="s">
        <v>31</v>
      </c>
      <c r="I58" s="56" t="s">
        <v>31</v>
      </c>
      <c r="J58" s="9"/>
      <c r="K58" s="20"/>
      <c r="L58" s="13"/>
    </row>
    <row r="59" spans="1:12" x14ac:dyDescent="0.3">
      <c r="A59" s="13"/>
      <c r="B59" s="18"/>
      <c r="C59" s="52" t="s">
        <v>15</v>
      </c>
      <c r="D59" s="53">
        <v>45800</v>
      </c>
      <c r="E59" s="53" t="s">
        <v>221</v>
      </c>
      <c r="F59" s="54" t="s">
        <v>54</v>
      </c>
      <c r="G59" s="55" t="str">
        <f t="shared" ref="G59:G62" si="33">IF(C59="Plant Primary Raw Material (5.1.5)","N/A",$J$21)</f>
        <v>N/A</v>
      </c>
      <c r="H59" s="55" t="str">
        <f t="shared" ref="H59:H62" si="34">IF(C59="Plant Primary Raw Material (5.1.5)","N/A",$J$21)</f>
        <v>N/A</v>
      </c>
      <c r="I59" s="56" t="str">
        <f t="shared" ref="I59:I62" si="35">IF(C59="Plant Primary Raw Material (5.1.5)","N/A",$J$21)</f>
        <v>N/A</v>
      </c>
      <c r="J59" s="9"/>
      <c r="K59" s="20"/>
      <c r="L59" s="13"/>
    </row>
    <row r="60" spans="1:12" x14ac:dyDescent="0.3">
      <c r="A60" s="13"/>
      <c r="B60" s="18"/>
      <c r="C60" s="52" t="s">
        <v>12</v>
      </c>
      <c r="D60" s="53">
        <v>45618</v>
      </c>
      <c r="E60" s="53" t="str">
        <f t="shared" si="1"/>
        <v>n.a.</v>
      </c>
      <c r="F60" s="54" t="s">
        <v>209</v>
      </c>
      <c r="G60" s="55" t="s">
        <v>29</v>
      </c>
      <c r="H60" s="55" t="s">
        <v>29</v>
      </c>
      <c r="I60" s="56" t="s">
        <v>29</v>
      </c>
      <c r="J60" s="9"/>
      <c r="K60" s="20"/>
      <c r="L60" s="13"/>
    </row>
    <row r="61" spans="1:12" x14ac:dyDescent="0.3">
      <c r="A61" s="13"/>
      <c r="B61" s="18"/>
      <c r="C61" s="52" t="s">
        <v>14</v>
      </c>
      <c r="D61" s="53">
        <v>45618</v>
      </c>
      <c r="E61" s="53" t="s">
        <v>221</v>
      </c>
      <c r="F61" s="54" t="s">
        <v>209</v>
      </c>
      <c r="G61" s="55" t="s">
        <v>29</v>
      </c>
      <c r="H61" s="55" t="s">
        <v>29</v>
      </c>
      <c r="I61" s="56" t="s">
        <v>29</v>
      </c>
      <c r="J61" s="9"/>
      <c r="K61" s="20"/>
      <c r="L61" s="13"/>
    </row>
    <row r="62" spans="1:12" x14ac:dyDescent="0.3">
      <c r="A62" s="13"/>
      <c r="B62" s="18"/>
      <c r="C62" s="52" t="s">
        <v>15</v>
      </c>
      <c r="D62" s="53">
        <v>45618</v>
      </c>
      <c r="E62" s="53" t="s">
        <v>221</v>
      </c>
      <c r="F62" s="54" t="s">
        <v>209</v>
      </c>
      <c r="G62" s="55" t="str">
        <f t="shared" si="33"/>
        <v>N/A</v>
      </c>
      <c r="H62" s="55" t="str">
        <f t="shared" si="34"/>
        <v>N/A</v>
      </c>
      <c r="I62" s="56" t="str">
        <f t="shared" si="35"/>
        <v>N/A</v>
      </c>
      <c r="J62" s="9"/>
      <c r="K62" s="20"/>
      <c r="L62" s="13"/>
    </row>
    <row r="63" spans="1:12" x14ac:dyDescent="0.3">
      <c r="A63" s="13"/>
      <c r="B63" s="18"/>
      <c r="C63" s="52" t="s">
        <v>12</v>
      </c>
      <c r="D63" s="53">
        <v>45618</v>
      </c>
      <c r="E63" s="53" t="str">
        <f t="shared" ref="E63" si="36">IF(C63= "Ingredient Manufacturer (2.2.5)", "n.a.", "")</f>
        <v>n.a.</v>
      </c>
      <c r="F63" s="54" t="s">
        <v>209</v>
      </c>
      <c r="G63" s="55" t="s">
        <v>29</v>
      </c>
      <c r="H63" s="55" t="s">
        <v>29</v>
      </c>
      <c r="I63" s="56" t="s">
        <v>29</v>
      </c>
      <c r="J63" s="9"/>
      <c r="K63" s="20"/>
      <c r="L63" s="13"/>
    </row>
    <row r="64" spans="1:12" x14ac:dyDescent="0.3">
      <c r="A64" s="13"/>
      <c r="B64" s="18"/>
      <c r="C64" s="52" t="s">
        <v>14</v>
      </c>
      <c r="D64" s="53">
        <v>45618</v>
      </c>
      <c r="E64" s="53" t="s">
        <v>221</v>
      </c>
      <c r="F64" s="54" t="s">
        <v>209</v>
      </c>
      <c r="G64" s="55" t="s">
        <v>29</v>
      </c>
      <c r="H64" s="55" t="s">
        <v>29</v>
      </c>
      <c r="I64" s="56" t="s">
        <v>29</v>
      </c>
      <c r="J64" s="9"/>
      <c r="K64" s="20"/>
      <c r="L64" s="13"/>
    </row>
    <row r="65" spans="1:12" x14ac:dyDescent="0.3">
      <c r="A65" s="13"/>
      <c r="B65" s="18"/>
      <c r="C65" s="52" t="s">
        <v>15</v>
      </c>
      <c r="D65" s="53">
        <v>45618</v>
      </c>
      <c r="E65" s="53" t="s">
        <v>221</v>
      </c>
      <c r="F65" s="54" t="s">
        <v>209</v>
      </c>
      <c r="G65" s="55" t="str">
        <f t="shared" ref="G65" si="37">IF(C65="Plant Primary Raw Material (5.1.5)","N/A",$J$21)</f>
        <v>N/A</v>
      </c>
      <c r="H65" s="55" t="str">
        <f t="shared" ref="H65" si="38">IF(C65="Plant Primary Raw Material (5.1.5)","N/A",$J$21)</f>
        <v>N/A</v>
      </c>
      <c r="I65" s="56" t="str">
        <f t="shared" ref="I65" si="39">IF(C65="Plant Primary Raw Material (5.1.5)","N/A",$J$21)</f>
        <v>N/A</v>
      </c>
      <c r="J65" s="9"/>
      <c r="K65" s="20"/>
      <c r="L65" s="13"/>
    </row>
    <row r="66" spans="1:12" ht="31.2" x14ac:dyDescent="0.3">
      <c r="A66" s="13"/>
      <c r="B66" s="18"/>
      <c r="C66" s="52" t="s">
        <v>12</v>
      </c>
      <c r="D66" s="53">
        <v>45776</v>
      </c>
      <c r="E66" s="53" t="str">
        <f t="shared" ref="E66" si="40">IF(C66= "Ingredient Manufacturer (2.2.5)", "n.a.", "")</f>
        <v>n.a.</v>
      </c>
      <c r="F66" s="54" t="s">
        <v>106</v>
      </c>
      <c r="G66" s="55" t="s">
        <v>33</v>
      </c>
      <c r="H66" s="55" t="s">
        <v>33</v>
      </c>
      <c r="I66" s="56" t="s">
        <v>33</v>
      </c>
      <c r="J66" s="9"/>
      <c r="K66" s="20"/>
      <c r="L66" s="13"/>
    </row>
    <row r="67" spans="1:12" ht="31.2" x14ac:dyDescent="0.3">
      <c r="A67" s="13"/>
      <c r="B67" s="18"/>
      <c r="C67" s="52" t="s">
        <v>14</v>
      </c>
      <c r="D67" s="53">
        <v>45776</v>
      </c>
      <c r="E67" s="53" t="s">
        <v>222</v>
      </c>
      <c r="F67" s="54" t="s">
        <v>106</v>
      </c>
      <c r="G67" s="55" t="s">
        <v>31</v>
      </c>
      <c r="H67" s="55" t="s">
        <v>31</v>
      </c>
      <c r="I67" s="56" t="s">
        <v>31</v>
      </c>
      <c r="J67" s="9"/>
      <c r="K67" s="20"/>
      <c r="L67" s="13"/>
    </row>
    <row r="68" spans="1:12" x14ac:dyDescent="0.3">
      <c r="A68" s="13"/>
      <c r="B68" s="18"/>
      <c r="C68" s="52" t="s">
        <v>15</v>
      </c>
      <c r="D68" s="53">
        <v>45776</v>
      </c>
      <c r="E68" s="53" t="s">
        <v>222</v>
      </c>
      <c r="F68" s="54" t="s">
        <v>106</v>
      </c>
      <c r="G68" s="55" t="str">
        <f t="shared" ref="G68" si="41">IF(C68="Plant Primary Raw Material (5.1.5)","N/A",$J$21)</f>
        <v>N/A</v>
      </c>
      <c r="H68" s="55" t="str">
        <f t="shared" ref="H68" si="42">IF(C68="Plant Primary Raw Material (5.1.5)","N/A",$J$21)</f>
        <v>N/A</v>
      </c>
      <c r="I68" s="56" t="str">
        <f t="shared" ref="I68" si="43">IF(C68="Plant Primary Raw Material (5.1.5)","N/A",$J$21)</f>
        <v>N/A</v>
      </c>
      <c r="J68" s="9"/>
      <c r="K68" s="20"/>
      <c r="L68" s="13"/>
    </row>
    <row r="69" spans="1:12" ht="31.2" x14ac:dyDescent="0.3">
      <c r="A69" s="13"/>
      <c r="B69" s="18"/>
      <c r="C69" s="52" t="s">
        <v>12</v>
      </c>
      <c r="D69" s="53">
        <v>45776</v>
      </c>
      <c r="E69" s="53" t="str">
        <f t="shared" ref="E69" si="44">IF(C69= "Ingredient Manufacturer (2.2.5)", "n.a.", "")</f>
        <v>n.a.</v>
      </c>
      <c r="F69" s="54" t="s">
        <v>106</v>
      </c>
      <c r="G69" s="55" t="s">
        <v>33</v>
      </c>
      <c r="H69" s="55" t="s">
        <v>33</v>
      </c>
      <c r="I69" s="56" t="s">
        <v>33</v>
      </c>
      <c r="J69" s="9"/>
      <c r="K69" s="20"/>
      <c r="L69" s="13"/>
    </row>
    <row r="70" spans="1:12" ht="31.2" x14ac:dyDescent="0.3">
      <c r="A70" s="13"/>
      <c r="B70" s="18"/>
      <c r="C70" s="52" t="s">
        <v>14</v>
      </c>
      <c r="D70" s="53">
        <v>45776</v>
      </c>
      <c r="E70" s="53" t="s">
        <v>222</v>
      </c>
      <c r="F70" s="54" t="s">
        <v>106</v>
      </c>
      <c r="G70" s="55" t="s">
        <v>31</v>
      </c>
      <c r="H70" s="55" t="s">
        <v>31</v>
      </c>
      <c r="I70" s="56" t="s">
        <v>31</v>
      </c>
      <c r="J70" s="9"/>
      <c r="K70" s="20"/>
      <c r="L70" s="13"/>
    </row>
    <row r="71" spans="1:12" x14ac:dyDescent="0.3">
      <c r="A71" s="13"/>
      <c r="B71" s="18"/>
      <c r="C71" s="52" t="s">
        <v>15</v>
      </c>
      <c r="D71" s="53">
        <v>45776</v>
      </c>
      <c r="E71" s="53" t="s">
        <v>222</v>
      </c>
      <c r="F71" s="54" t="s">
        <v>106</v>
      </c>
      <c r="G71" s="55" t="str">
        <f t="shared" ref="G71" si="45">IF(C71="Plant Primary Raw Material (5.1.5)","N/A",$J$21)</f>
        <v>N/A</v>
      </c>
      <c r="H71" s="55" t="str">
        <f t="shared" ref="H71" si="46">IF(C71="Plant Primary Raw Material (5.1.5)","N/A",$J$21)</f>
        <v>N/A</v>
      </c>
      <c r="I71" s="56" t="str">
        <f t="shared" ref="I71" si="47">IF(C71="Plant Primary Raw Material (5.1.5)","N/A",$J$21)</f>
        <v>N/A</v>
      </c>
      <c r="J71" s="9"/>
      <c r="K71" s="20"/>
      <c r="L71" s="13"/>
    </row>
    <row r="72" spans="1:12" x14ac:dyDescent="0.3">
      <c r="A72" s="13"/>
      <c r="B72" s="18"/>
      <c r="C72" s="52" t="s">
        <v>12</v>
      </c>
      <c r="D72" s="53">
        <v>45622</v>
      </c>
      <c r="E72" s="53" t="str">
        <f t="shared" ref="E72" si="48">IF(C72= "Ingredient Manufacturer (2.2.5)", "n.a.", "")</f>
        <v>n.a.</v>
      </c>
      <c r="F72" s="54" t="s">
        <v>106</v>
      </c>
      <c r="G72" s="55" t="s">
        <v>35</v>
      </c>
      <c r="H72" s="55" t="s">
        <v>35</v>
      </c>
      <c r="I72" s="56" t="s">
        <v>35</v>
      </c>
      <c r="J72" s="9"/>
      <c r="K72" s="20"/>
      <c r="L72" s="13"/>
    </row>
    <row r="73" spans="1:12" x14ac:dyDescent="0.3">
      <c r="A73" s="13"/>
      <c r="B73" s="18"/>
      <c r="C73" s="52" t="s">
        <v>14</v>
      </c>
      <c r="D73" s="53">
        <v>45622</v>
      </c>
      <c r="E73" s="53" t="s">
        <v>224</v>
      </c>
      <c r="F73" s="54" t="s">
        <v>209</v>
      </c>
      <c r="G73" s="55" t="s">
        <v>35</v>
      </c>
      <c r="H73" s="55" t="s">
        <v>35</v>
      </c>
      <c r="I73" s="56" t="s">
        <v>35</v>
      </c>
      <c r="J73" s="9"/>
      <c r="K73" s="20"/>
      <c r="L73" s="13"/>
    </row>
    <row r="74" spans="1:12" x14ac:dyDescent="0.3">
      <c r="A74" s="13"/>
      <c r="B74" s="18"/>
      <c r="C74" s="52" t="s">
        <v>15</v>
      </c>
      <c r="D74" s="53">
        <v>45622</v>
      </c>
      <c r="E74" s="53" t="s">
        <v>224</v>
      </c>
      <c r="F74" s="54" t="s">
        <v>209</v>
      </c>
      <c r="G74" s="55" t="str">
        <f t="shared" ref="G74" si="49">IF(C74="Plant Primary Raw Material (5.1.5)","N/A",$J$21)</f>
        <v>N/A</v>
      </c>
      <c r="H74" s="55" t="str">
        <f t="shared" ref="H74" si="50">IF(C74="Plant Primary Raw Material (5.1.5)","N/A",$J$21)</f>
        <v>N/A</v>
      </c>
      <c r="I74" s="56" t="str">
        <f t="shared" ref="I74" si="51">IF(C74="Plant Primary Raw Material (5.1.5)","N/A",$J$21)</f>
        <v>N/A</v>
      </c>
      <c r="J74" s="9"/>
      <c r="K74" s="20"/>
      <c r="L74" s="13"/>
    </row>
    <row r="75" spans="1:12" ht="31.2" x14ac:dyDescent="0.3">
      <c r="A75" s="13"/>
      <c r="B75" s="18"/>
      <c r="C75" s="52" t="s">
        <v>12</v>
      </c>
      <c r="D75" s="53">
        <v>45727</v>
      </c>
      <c r="E75" s="53" t="str">
        <f t="shared" ref="E75" si="52">IF(C75= "Ingredient Manufacturer (2.2.5)", "n.a.", "")</f>
        <v>n.a.</v>
      </c>
      <c r="F75" s="54" t="s">
        <v>106</v>
      </c>
      <c r="G75" s="55" t="s">
        <v>33</v>
      </c>
      <c r="H75" s="55" t="s">
        <v>33</v>
      </c>
      <c r="I75" s="56" t="s">
        <v>33</v>
      </c>
      <c r="J75" s="9"/>
      <c r="K75" s="20"/>
      <c r="L75" s="13"/>
    </row>
    <row r="76" spans="1:12" x14ac:dyDescent="0.3">
      <c r="A76" s="13"/>
      <c r="B76" s="18"/>
      <c r="C76" s="52" t="s">
        <v>14</v>
      </c>
      <c r="D76" s="53">
        <v>45727</v>
      </c>
      <c r="E76" s="53" t="s">
        <v>220</v>
      </c>
      <c r="F76" s="54" t="s">
        <v>209</v>
      </c>
      <c r="G76" s="55" t="s">
        <v>29</v>
      </c>
      <c r="H76" s="55" t="s">
        <v>29</v>
      </c>
      <c r="I76" s="56" t="s">
        <v>29</v>
      </c>
      <c r="J76" s="9"/>
      <c r="K76" s="20"/>
      <c r="L76" s="13"/>
    </row>
    <row r="77" spans="1:12" x14ac:dyDescent="0.3">
      <c r="A77" s="13"/>
      <c r="B77" s="18"/>
      <c r="C77" s="52" t="s">
        <v>15</v>
      </c>
      <c r="D77" s="53">
        <v>45727</v>
      </c>
      <c r="E77" s="53" t="s">
        <v>220</v>
      </c>
      <c r="F77" s="54" t="s">
        <v>209</v>
      </c>
      <c r="G77" s="55" t="str">
        <f t="shared" ref="G77" si="53">IF(C77="Plant Primary Raw Material (5.1.5)","N/A",$J$21)</f>
        <v>N/A</v>
      </c>
      <c r="H77" s="55" t="str">
        <f t="shared" ref="H77" si="54">IF(C77="Plant Primary Raw Material (5.1.5)","N/A",$J$21)</f>
        <v>N/A</v>
      </c>
      <c r="I77" s="56" t="str">
        <f t="shared" ref="I77" si="55">IF(C77="Plant Primary Raw Material (5.1.5)","N/A",$J$21)</f>
        <v>N/A</v>
      </c>
      <c r="J77" s="9"/>
      <c r="K77" s="20"/>
      <c r="L77" s="13"/>
    </row>
    <row r="78" spans="1:12" ht="31.2" x14ac:dyDescent="0.3">
      <c r="A78" s="13"/>
      <c r="B78" s="18"/>
      <c r="C78" s="52" t="s">
        <v>12</v>
      </c>
      <c r="D78" s="53">
        <v>45727</v>
      </c>
      <c r="E78" s="53" t="str">
        <f t="shared" ref="E78" si="56">IF(C78= "Ingredient Manufacturer (2.2.5)", "n.a.", "")</f>
        <v>n.a.</v>
      </c>
      <c r="F78" s="54" t="s">
        <v>106</v>
      </c>
      <c r="G78" s="55" t="s">
        <v>33</v>
      </c>
      <c r="H78" s="55" t="s">
        <v>33</v>
      </c>
      <c r="I78" s="56" t="s">
        <v>33</v>
      </c>
      <c r="J78" s="9"/>
      <c r="K78" s="20"/>
      <c r="L78" s="13"/>
    </row>
    <row r="79" spans="1:12" x14ac:dyDescent="0.3">
      <c r="A79" s="13"/>
      <c r="B79" s="18"/>
      <c r="C79" s="52" t="s">
        <v>14</v>
      </c>
      <c r="D79" s="53">
        <v>45727</v>
      </c>
      <c r="E79" s="53" t="s">
        <v>220</v>
      </c>
      <c r="F79" s="54" t="s">
        <v>61</v>
      </c>
      <c r="G79" s="55" t="s">
        <v>29</v>
      </c>
      <c r="H79" s="55" t="s">
        <v>29</v>
      </c>
      <c r="I79" s="56" t="s">
        <v>29</v>
      </c>
      <c r="J79" s="9"/>
      <c r="K79" s="20"/>
      <c r="L79" s="13"/>
    </row>
    <row r="80" spans="1:12" x14ac:dyDescent="0.3">
      <c r="A80" s="13"/>
      <c r="B80" s="18"/>
      <c r="C80" s="52" t="s">
        <v>15</v>
      </c>
      <c r="D80" s="53">
        <v>45727</v>
      </c>
      <c r="E80" s="53" t="s">
        <v>220</v>
      </c>
      <c r="F80" s="54" t="s">
        <v>61</v>
      </c>
      <c r="G80" s="55" t="str">
        <f t="shared" ref="G80" si="57">IF(C80="Plant Primary Raw Material (5.1.5)","N/A",$J$21)</f>
        <v>N/A</v>
      </c>
      <c r="H80" s="55" t="str">
        <f t="shared" ref="H80" si="58">IF(C80="Plant Primary Raw Material (5.1.5)","N/A",$J$21)</f>
        <v>N/A</v>
      </c>
      <c r="I80" s="56" t="str">
        <f t="shared" ref="I80" si="59">IF(C80="Plant Primary Raw Material (5.1.5)","N/A",$J$21)</f>
        <v>N/A</v>
      </c>
      <c r="J80" s="9"/>
      <c r="K80" s="20"/>
      <c r="L80" s="13"/>
    </row>
    <row r="81" spans="1:12" x14ac:dyDescent="0.3">
      <c r="A81" s="13"/>
      <c r="B81" s="18"/>
      <c r="C81" s="52" t="s">
        <v>12</v>
      </c>
      <c r="D81" s="53">
        <v>45622</v>
      </c>
      <c r="E81" s="53" t="str">
        <f t="shared" ref="E81:E82" si="60">IF(C81= "Ingredient Manufacturer (2.2.5)", "n.a.", "")</f>
        <v>n.a.</v>
      </c>
      <c r="F81" s="54" t="s">
        <v>209</v>
      </c>
      <c r="G81" s="55" t="s">
        <v>29</v>
      </c>
      <c r="H81" s="55" t="s">
        <v>29</v>
      </c>
      <c r="I81" s="56" t="s">
        <v>29</v>
      </c>
      <c r="J81" s="9"/>
      <c r="K81" s="20"/>
      <c r="L81" s="13"/>
    </row>
    <row r="82" spans="1:12" x14ac:dyDescent="0.3">
      <c r="A82" s="13"/>
      <c r="B82" s="18"/>
      <c r="C82" s="52" t="s">
        <v>12</v>
      </c>
      <c r="D82" s="53">
        <v>45622</v>
      </c>
      <c r="E82" s="53" t="str">
        <f t="shared" si="60"/>
        <v>n.a.</v>
      </c>
      <c r="F82" s="54" t="s">
        <v>65</v>
      </c>
      <c r="G82" s="55" t="s">
        <v>29</v>
      </c>
      <c r="H82" s="55" t="s">
        <v>29</v>
      </c>
      <c r="I82" s="56" t="s">
        <v>29</v>
      </c>
      <c r="J82" s="9"/>
      <c r="K82" s="20"/>
      <c r="L82" s="13"/>
    </row>
    <row r="83" spans="1:12" ht="31.2" x14ac:dyDescent="0.3">
      <c r="A83" s="13"/>
      <c r="B83" s="18"/>
      <c r="C83" s="52" t="s">
        <v>13</v>
      </c>
      <c r="D83" s="53">
        <v>45622</v>
      </c>
      <c r="E83" s="53" t="s">
        <v>223</v>
      </c>
      <c r="F83" s="54" t="s">
        <v>65</v>
      </c>
      <c r="G83" s="55" t="s">
        <v>35</v>
      </c>
      <c r="H83" s="55" t="s">
        <v>35</v>
      </c>
      <c r="I83" s="56" t="s">
        <v>35</v>
      </c>
      <c r="J83" s="9"/>
      <c r="K83" s="20"/>
      <c r="L83" s="13"/>
    </row>
    <row r="84" spans="1:12" x14ac:dyDescent="0.3">
      <c r="A84" s="13"/>
      <c r="B84" s="18"/>
      <c r="C84" s="52" t="s">
        <v>12</v>
      </c>
      <c r="D84" s="53">
        <v>45622</v>
      </c>
      <c r="E84" s="53" t="str">
        <f t="shared" ref="E84" si="61">IF(C84= "Ingredient Manufacturer (2.2.5)", "n.a.", "")</f>
        <v>n.a.</v>
      </c>
      <c r="F84" s="54" t="s">
        <v>65</v>
      </c>
      <c r="G84" s="55" t="s">
        <v>29</v>
      </c>
      <c r="H84" s="55" t="s">
        <v>29</v>
      </c>
      <c r="I84" s="56" t="s">
        <v>29</v>
      </c>
      <c r="J84" s="9"/>
      <c r="K84" s="20"/>
      <c r="L84" s="13"/>
    </row>
    <row r="85" spans="1:12" ht="31.2" x14ac:dyDescent="0.3">
      <c r="A85" s="13"/>
      <c r="B85" s="18"/>
      <c r="C85" s="52" t="s">
        <v>13</v>
      </c>
      <c r="D85" s="53">
        <v>45622</v>
      </c>
      <c r="E85" s="53" t="s">
        <v>223</v>
      </c>
      <c r="F85" s="54" t="s">
        <v>65</v>
      </c>
      <c r="G85" s="55" t="s">
        <v>35</v>
      </c>
      <c r="H85" s="55" t="s">
        <v>35</v>
      </c>
      <c r="I85" s="56" t="s">
        <v>35</v>
      </c>
      <c r="J85" s="9"/>
      <c r="K85" s="20"/>
      <c r="L85" s="13"/>
    </row>
    <row r="86" spans="1:12" x14ac:dyDescent="0.3">
      <c r="A86" s="13"/>
      <c r="B86" s="18"/>
      <c r="C86" s="52" t="s">
        <v>12</v>
      </c>
      <c r="D86" s="53">
        <v>45622</v>
      </c>
      <c r="E86" s="53" t="str">
        <f t="shared" ref="E86" si="62">IF(C86= "Ingredient Manufacturer (2.2.5)", "n.a.", "")</f>
        <v>n.a.</v>
      </c>
      <c r="F86" s="54" t="s">
        <v>65</v>
      </c>
      <c r="G86" s="55" t="s">
        <v>29</v>
      </c>
      <c r="H86" s="55" t="s">
        <v>29</v>
      </c>
      <c r="I86" s="56" t="s">
        <v>29</v>
      </c>
      <c r="J86" s="9"/>
      <c r="K86" s="20"/>
      <c r="L86" s="13"/>
    </row>
    <row r="87" spans="1:12" ht="31.2" x14ac:dyDescent="0.3">
      <c r="A87" s="13"/>
      <c r="B87" s="18"/>
      <c r="C87" s="52" t="s">
        <v>13</v>
      </c>
      <c r="D87" s="53">
        <v>45622</v>
      </c>
      <c r="E87" s="53" t="s">
        <v>223</v>
      </c>
      <c r="F87" s="54" t="s">
        <v>65</v>
      </c>
      <c r="G87" s="55" t="s">
        <v>35</v>
      </c>
      <c r="H87" s="55" t="s">
        <v>35</v>
      </c>
      <c r="I87" s="56" t="s">
        <v>35</v>
      </c>
      <c r="J87" s="9"/>
      <c r="K87" s="20"/>
      <c r="L87" s="13"/>
    </row>
    <row r="88" spans="1:12" x14ac:dyDescent="0.3">
      <c r="A88" s="13"/>
      <c r="B88" s="18"/>
      <c r="C88" s="52" t="s">
        <v>12</v>
      </c>
      <c r="D88" s="53">
        <v>45622</v>
      </c>
      <c r="E88" s="53" t="str">
        <f t="shared" ref="E88" si="63">IF(C88= "Ingredient Manufacturer (2.2.5)", "n.a.", "")</f>
        <v>n.a.</v>
      </c>
      <c r="F88" s="54" t="s">
        <v>65</v>
      </c>
      <c r="G88" s="55" t="s">
        <v>29</v>
      </c>
      <c r="H88" s="55" t="s">
        <v>29</v>
      </c>
      <c r="I88" s="56" t="s">
        <v>29</v>
      </c>
      <c r="J88" s="9"/>
      <c r="K88" s="20"/>
      <c r="L88" s="13"/>
    </row>
    <row r="89" spans="1:12" ht="31.2" x14ac:dyDescent="0.3">
      <c r="A89" s="13"/>
      <c r="B89" s="18"/>
      <c r="C89" s="52" t="s">
        <v>13</v>
      </c>
      <c r="D89" s="53">
        <v>45622</v>
      </c>
      <c r="E89" s="53" t="s">
        <v>223</v>
      </c>
      <c r="F89" s="54" t="s">
        <v>65</v>
      </c>
      <c r="G89" s="55" t="s">
        <v>35</v>
      </c>
      <c r="H89" s="55" t="s">
        <v>35</v>
      </c>
      <c r="I89" s="56" t="s">
        <v>35</v>
      </c>
      <c r="J89" s="9"/>
      <c r="K89" s="20"/>
      <c r="L89" s="13"/>
    </row>
    <row r="90" spans="1:12" ht="31.2" x14ac:dyDescent="0.3">
      <c r="A90" s="13"/>
      <c r="B90" s="18"/>
      <c r="C90" s="52" t="s">
        <v>12</v>
      </c>
      <c r="D90" s="53">
        <v>45770</v>
      </c>
      <c r="E90" s="53" t="str">
        <f t="shared" ref="E90" si="64">IF(C90= "Ingredient Manufacturer (2.2.5)", "n.a.", "")</f>
        <v>n.a.</v>
      </c>
      <c r="F90" s="54" t="s">
        <v>106</v>
      </c>
      <c r="G90" s="55" t="s">
        <v>33</v>
      </c>
      <c r="H90" s="55" t="s">
        <v>33</v>
      </c>
      <c r="I90" s="56" t="s">
        <v>33</v>
      </c>
      <c r="J90" s="9"/>
      <c r="K90" s="20"/>
      <c r="L90" s="13"/>
    </row>
    <row r="91" spans="1:12" ht="31.2" x14ac:dyDescent="0.3">
      <c r="A91" s="13"/>
      <c r="B91" s="18"/>
      <c r="C91" s="52" t="s">
        <v>13</v>
      </c>
      <c r="D91" s="53">
        <v>45770</v>
      </c>
      <c r="E91" s="53" t="s">
        <v>225</v>
      </c>
      <c r="F91" s="54" t="s">
        <v>106</v>
      </c>
      <c r="G91" s="55" t="s">
        <v>35</v>
      </c>
      <c r="H91" s="55" t="s">
        <v>31</v>
      </c>
      <c r="I91" s="56" t="s">
        <v>35</v>
      </c>
      <c r="J91" s="9"/>
      <c r="K91" s="20"/>
      <c r="L91" s="13"/>
    </row>
    <row r="92" spans="1:12" ht="31.2" x14ac:dyDescent="0.3">
      <c r="A92" s="13"/>
      <c r="B92" s="18"/>
      <c r="C92" s="52" t="s">
        <v>12</v>
      </c>
      <c r="D92" s="53">
        <v>45771</v>
      </c>
      <c r="E92" s="53" t="str">
        <f t="shared" ref="E92" si="65">IF(C92= "Ingredient Manufacturer (2.2.5)", "n.a.", "")</f>
        <v>n.a.</v>
      </c>
      <c r="F92" s="54" t="s">
        <v>106</v>
      </c>
      <c r="G92" s="55" t="s">
        <v>33</v>
      </c>
      <c r="H92" s="55" t="s">
        <v>33</v>
      </c>
      <c r="I92" s="56" t="s">
        <v>33</v>
      </c>
      <c r="J92" s="9"/>
      <c r="K92" s="20"/>
      <c r="L92" s="13"/>
    </row>
    <row r="93" spans="1:12" ht="31.2" x14ac:dyDescent="0.3">
      <c r="A93" s="13"/>
      <c r="B93" s="18"/>
      <c r="C93" s="57" t="s">
        <v>13</v>
      </c>
      <c r="D93" s="53">
        <v>45771</v>
      </c>
      <c r="E93" s="53" t="s">
        <v>225</v>
      </c>
      <c r="F93" s="58" t="s">
        <v>106</v>
      </c>
      <c r="G93" s="55" t="s">
        <v>35</v>
      </c>
      <c r="H93" s="55" t="s">
        <v>31</v>
      </c>
      <c r="I93" s="56" t="s">
        <v>35</v>
      </c>
      <c r="J93" s="9"/>
      <c r="K93" s="20"/>
      <c r="L93" s="13"/>
    </row>
    <row r="94" spans="1:12" x14ac:dyDescent="0.3">
      <c r="A94" s="13"/>
      <c r="B94" s="18"/>
      <c r="C94" s="57" t="s">
        <v>12</v>
      </c>
      <c r="D94" s="53">
        <v>45618</v>
      </c>
      <c r="E94" s="53" t="str">
        <f t="shared" ref="E94:E99" si="66">IF(C94= "Ingredient Manufacturer (2.2.5)", "n.a.", "")</f>
        <v>n.a.</v>
      </c>
      <c r="F94" s="58" t="s">
        <v>54</v>
      </c>
      <c r="G94" s="55" t="s">
        <v>35</v>
      </c>
      <c r="H94" s="55" t="s">
        <v>35</v>
      </c>
      <c r="I94" s="56" t="s">
        <v>35</v>
      </c>
      <c r="J94" s="9"/>
      <c r="K94" s="20"/>
      <c r="L94" s="13"/>
    </row>
    <row r="95" spans="1:12" x14ac:dyDescent="0.3">
      <c r="A95" s="13"/>
      <c r="B95" s="18"/>
      <c r="C95" s="57" t="s">
        <v>14</v>
      </c>
      <c r="D95" s="53">
        <v>45618</v>
      </c>
      <c r="E95" s="53" t="s">
        <v>219</v>
      </c>
      <c r="F95" s="58" t="s">
        <v>54</v>
      </c>
      <c r="G95" s="55" t="s">
        <v>35</v>
      </c>
      <c r="H95" s="55" t="s">
        <v>35</v>
      </c>
      <c r="I95" s="56" t="s">
        <v>35</v>
      </c>
      <c r="J95" s="9"/>
      <c r="K95" s="20"/>
      <c r="L95" s="13"/>
    </row>
    <row r="96" spans="1:12" x14ac:dyDescent="0.3">
      <c r="A96" s="13"/>
      <c r="B96" s="18"/>
      <c r="C96" s="57" t="s">
        <v>15</v>
      </c>
      <c r="D96" s="53">
        <v>45618</v>
      </c>
      <c r="E96" s="53" t="s">
        <v>219</v>
      </c>
      <c r="F96" s="58" t="s">
        <v>54</v>
      </c>
      <c r="G96" s="55" t="str">
        <f t="shared" ref="G96:G99" si="67">IF(C96="Plant Primary Raw Material (5.1.5)","N/A",$J$21)</f>
        <v>N/A</v>
      </c>
      <c r="H96" s="55" t="str">
        <f t="shared" ref="H96:H99" si="68">IF(C96="Plant Primary Raw Material (5.1.5)","N/A",$J$21)</f>
        <v>N/A</v>
      </c>
      <c r="I96" s="56" t="str">
        <f t="shared" ref="I96:I99" si="69">IF(C96="Plant Primary Raw Material (5.1.5)","N/A",$J$21)</f>
        <v>N/A</v>
      </c>
      <c r="J96" s="9"/>
      <c r="K96" s="20"/>
      <c r="L96" s="13"/>
    </row>
    <row r="97" spans="1:12" x14ac:dyDescent="0.3">
      <c r="A97" s="13"/>
      <c r="B97" s="18"/>
      <c r="C97" s="57" t="s">
        <v>12</v>
      </c>
      <c r="D97" s="53">
        <v>45618</v>
      </c>
      <c r="E97" s="53" t="str">
        <f t="shared" ref="E97:E99" si="70">IF(C97= "Ingredient Manufacturer (2.2.5)", "n.a.", "")</f>
        <v>n.a.</v>
      </c>
      <c r="F97" s="58" t="s">
        <v>54</v>
      </c>
      <c r="G97" s="55" t="s">
        <v>35</v>
      </c>
      <c r="H97" s="55" t="s">
        <v>35</v>
      </c>
      <c r="I97" s="56" t="s">
        <v>35</v>
      </c>
      <c r="J97" s="9"/>
      <c r="K97" s="20"/>
      <c r="L97" s="13"/>
    </row>
    <row r="98" spans="1:12" x14ac:dyDescent="0.3">
      <c r="A98" s="13"/>
      <c r="B98" s="18"/>
      <c r="C98" s="57" t="s">
        <v>14</v>
      </c>
      <c r="D98" s="53">
        <v>45618</v>
      </c>
      <c r="E98" s="53" t="s">
        <v>219</v>
      </c>
      <c r="F98" s="58" t="s">
        <v>54</v>
      </c>
      <c r="G98" s="55" t="s">
        <v>35</v>
      </c>
      <c r="H98" s="55" t="s">
        <v>35</v>
      </c>
      <c r="I98" s="56" t="s">
        <v>35</v>
      </c>
      <c r="J98" s="9"/>
      <c r="K98" s="20"/>
      <c r="L98" s="13"/>
    </row>
    <row r="99" spans="1:12" x14ac:dyDescent="0.3">
      <c r="A99" s="13"/>
      <c r="B99" s="18"/>
      <c r="C99" s="57" t="s">
        <v>15</v>
      </c>
      <c r="D99" s="53">
        <v>45618</v>
      </c>
      <c r="E99" s="53" t="s">
        <v>219</v>
      </c>
      <c r="F99" s="58" t="s">
        <v>54</v>
      </c>
      <c r="G99" s="55" t="str">
        <f t="shared" ref="G99" si="71">IF(C99="Plant Primary Raw Material (5.1.5)","N/A",$J$21)</f>
        <v>N/A</v>
      </c>
      <c r="H99" s="55" t="str">
        <f t="shared" ref="H99" si="72">IF(C99="Plant Primary Raw Material (5.1.5)","N/A",$J$21)</f>
        <v>N/A</v>
      </c>
      <c r="I99" s="56" t="str">
        <f t="shared" ref="I99" si="73">IF(C99="Plant Primary Raw Material (5.1.5)","N/A",$J$21)</f>
        <v>N/A</v>
      </c>
      <c r="J99" s="9"/>
      <c r="K99" s="20"/>
      <c r="L99" s="13"/>
    </row>
    <row r="100" spans="1:12" x14ac:dyDescent="0.3">
      <c r="A100" s="13"/>
      <c r="B100" s="18"/>
      <c r="C100" s="57"/>
      <c r="D100" s="53"/>
      <c r="E100" s="53" t="str">
        <f t="shared" ref="E94:E120" si="74">IF(C100= "Ingredient Manufacturer (2.2.5)", "n.a.", "")</f>
        <v/>
      </c>
      <c r="F100" s="58"/>
      <c r="G100" s="55">
        <f t="shared" ref="G94:G120" si="75">IF(C100="Plant Primary Raw Material (5.1.5)","N/A",$J$21)</f>
        <v>0</v>
      </c>
      <c r="H100" s="55">
        <f t="shared" ref="H95:H120" si="76">IF(C100="Plant Primary Raw Material (5.1.5)","N/A",$J$21)</f>
        <v>0</v>
      </c>
      <c r="I100" s="56">
        <f t="shared" ref="I94:I120" si="77">IF(C100="Plant Primary Raw Material (5.1.5)","N/A",$J$21)</f>
        <v>0</v>
      </c>
      <c r="J100" s="9"/>
      <c r="K100" s="20"/>
      <c r="L100" s="13"/>
    </row>
    <row r="101" spans="1:12" x14ac:dyDescent="0.3">
      <c r="A101" s="13"/>
      <c r="B101" s="18"/>
      <c r="C101" s="57"/>
      <c r="D101" s="53"/>
      <c r="E101" s="53" t="str">
        <f t="shared" si="74"/>
        <v/>
      </c>
      <c r="F101" s="58"/>
      <c r="G101" s="55">
        <f t="shared" si="75"/>
        <v>0</v>
      </c>
      <c r="H101" s="55">
        <f t="shared" si="76"/>
        <v>0</v>
      </c>
      <c r="I101" s="56">
        <f t="shared" si="77"/>
        <v>0</v>
      </c>
      <c r="J101" s="9"/>
      <c r="K101" s="20"/>
      <c r="L101" s="13"/>
    </row>
    <row r="102" spans="1:12" x14ac:dyDescent="0.3">
      <c r="A102" s="13"/>
      <c r="B102" s="18"/>
      <c r="C102" s="57"/>
      <c r="D102" s="53"/>
      <c r="E102" s="53" t="str">
        <f t="shared" si="74"/>
        <v/>
      </c>
      <c r="F102" s="58"/>
      <c r="G102" s="55">
        <f t="shared" si="75"/>
        <v>0</v>
      </c>
      <c r="H102" s="55">
        <f t="shared" si="76"/>
        <v>0</v>
      </c>
      <c r="I102" s="56">
        <f t="shared" si="77"/>
        <v>0</v>
      </c>
      <c r="J102" s="9"/>
      <c r="K102" s="20"/>
      <c r="L102" s="13"/>
    </row>
    <row r="103" spans="1:12" x14ac:dyDescent="0.3">
      <c r="A103" s="13"/>
      <c r="B103" s="18"/>
      <c r="C103" s="52"/>
      <c r="D103" s="53"/>
      <c r="E103" s="53" t="str">
        <f t="shared" si="74"/>
        <v/>
      </c>
      <c r="F103" s="54"/>
      <c r="G103" s="55">
        <f t="shared" si="75"/>
        <v>0</v>
      </c>
      <c r="H103" s="55">
        <f t="shared" si="76"/>
        <v>0</v>
      </c>
      <c r="I103" s="56">
        <f t="shared" si="77"/>
        <v>0</v>
      </c>
      <c r="J103" s="9"/>
      <c r="K103" s="20"/>
      <c r="L103" s="13"/>
    </row>
    <row r="104" spans="1:12" x14ac:dyDescent="0.3">
      <c r="A104" s="13"/>
      <c r="B104" s="18"/>
      <c r="C104" s="52"/>
      <c r="D104" s="53"/>
      <c r="E104" s="53" t="str">
        <f t="shared" si="74"/>
        <v/>
      </c>
      <c r="F104" s="54"/>
      <c r="G104" s="55">
        <f t="shared" si="75"/>
        <v>0</v>
      </c>
      <c r="H104" s="55">
        <f t="shared" si="76"/>
        <v>0</v>
      </c>
      <c r="I104" s="56">
        <f t="shared" si="77"/>
        <v>0</v>
      </c>
      <c r="J104" s="9"/>
      <c r="K104" s="20"/>
      <c r="L104" s="13"/>
    </row>
    <row r="105" spans="1:12" x14ac:dyDescent="0.3">
      <c r="A105" s="13"/>
      <c r="B105" s="18"/>
      <c r="C105" s="52"/>
      <c r="D105" s="53"/>
      <c r="E105" s="53" t="str">
        <f t="shared" si="74"/>
        <v/>
      </c>
      <c r="F105" s="54"/>
      <c r="G105" s="55">
        <f t="shared" si="75"/>
        <v>0</v>
      </c>
      <c r="H105" s="55">
        <f t="shared" si="76"/>
        <v>0</v>
      </c>
      <c r="I105" s="56">
        <f t="shared" si="77"/>
        <v>0</v>
      </c>
      <c r="J105" s="9"/>
      <c r="K105" s="20"/>
      <c r="L105" s="13"/>
    </row>
    <row r="106" spans="1:12" x14ac:dyDescent="0.3">
      <c r="A106" s="13"/>
      <c r="B106" s="18"/>
      <c r="C106" s="52"/>
      <c r="D106" s="53"/>
      <c r="E106" s="53" t="str">
        <f t="shared" si="74"/>
        <v/>
      </c>
      <c r="F106" s="54"/>
      <c r="G106" s="55">
        <f t="shared" si="75"/>
        <v>0</v>
      </c>
      <c r="H106" s="55">
        <f t="shared" si="76"/>
        <v>0</v>
      </c>
      <c r="I106" s="56">
        <f t="shared" si="77"/>
        <v>0</v>
      </c>
      <c r="J106" s="9"/>
      <c r="K106" s="20"/>
      <c r="L106" s="13"/>
    </row>
    <row r="107" spans="1:12" x14ac:dyDescent="0.3">
      <c r="A107" s="13"/>
      <c r="B107" s="18"/>
      <c r="C107" s="52"/>
      <c r="D107" s="53"/>
      <c r="E107" s="53" t="str">
        <f t="shared" si="74"/>
        <v/>
      </c>
      <c r="F107" s="54"/>
      <c r="G107" s="55">
        <f t="shared" si="75"/>
        <v>0</v>
      </c>
      <c r="H107" s="55">
        <f t="shared" si="76"/>
        <v>0</v>
      </c>
      <c r="I107" s="56">
        <f t="shared" si="77"/>
        <v>0</v>
      </c>
      <c r="J107" s="9"/>
      <c r="K107" s="20"/>
      <c r="L107" s="13"/>
    </row>
    <row r="108" spans="1:12" x14ac:dyDescent="0.3">
      <c r="A108" s="13"/>
      <c r="B108" s="18"/>
      <c r="C108" s="52"/>
      <c r="D108" s="53"/>
      <c r="E108" s="53" t="str">
        <f t="shared" si="74"/>
        <v/>
      </c>
      <c r="F108" s="54"/>
      <c r="G108" s="55">
        <f t="shared" si="75"/>
        <v>0</v>
      </c>
      <c r="H108" s="55">
        <f t="shared" si="76"/>
        <v>0</v>
      </c>
      <c r="I108" s="56">
        <f t="shared" si="77"/>
        <v>0</v>
      </c>
      <c r="J108" s="9"/>
      <c r="K108" s="20"/>
      <c r="L108" s="13"/>
    </row>
    <row r="109" spans="1:12" x14ac:dyDescent="0.3">
      <c r="A109" s="13"/>
      <c r="B109" s="18"/>
      <c r="C109" s="52"/>
      <c r="D109" s="53"/>
      <c r="E109" s="53" t="str">
        <f t="shared" si="74"/>
        <v/>
      </c>
      <c r="F109" s="54"/>
      <c r="G109" s="55">
        <f t="shared" si="75"/>
        <v>0</v>
      </c>
      <c r="H109" s="55">
        <f t="shared" si="76"/>
        <v>0</v>
      </c>
      <c r="I109" s="56">
        <f t="shared" si="77"/>
        <v>0</v>
      </c>
      <c r="J109" s="9"/>
      <c r="K109" s="20"/>
      <c r="L109" s="13"/>
    </row>
    <row r="110" spans="1:12" x14ac:dyDescent="0.3">
      <c r="A110" s="13"/>
      <c r="B110" s="18"/>
      <c r="C110" s="52"/>
      <c r="D110" s="53"/>
      <c r="E110" s="53" t="str">
        <f t="shared" si="74"/>
        <v/>
      </c>
      <c r="F110" s="54"/>
      <c r="G110" s="55">
        <f t="shared" si="75"/>
        <v>0</v>
      </c>
      <c r="H110" s="55">
        <f t="shared" si="76"/>
        <v>0</v>
      </c>
      <c r="I110" s="56">
        <f t="shared" si="77"/>
        <v>0</v>
      </c>
      <c r="J110" s="9"/>
      <c r="K110" s="20"/>
      <c r="L110" s="13"/>
    </row>
    <row r="111" spans="1:12" x14ac:dyDescent="0.3">
      <c r="A111" s="13"/>
      <c r="B111" s="18"/>
      <c r="C111" s="52"/>
      <c r="D111" s="53"/>
      <c r="E111" s="53" t="str">
        <f t="shared" si="74"/>
        <v/>
      </c>
      <c r="F111" s="54"/>
      <c r="G111" s="55">
        <f t="shared" si="75"/>
        <v>0</v>
      </c>
      <c r="H111" s="55">
        <f t="shared" si="76"/>
        <v>0</v>
      </c>
      <c r="I111" s="56">
        <f t="shared" si="77"/>
        <v>0</v>
      </c>
      <c r="J111" s="9"/>
      <c r="K111" s="20"/>
      <c r="L111" s="13"/>
    </row>
    <row r="112" spans="1:12" x14ac:dyDescent="0.3">
      <c r="A112" s="13"/>
      <c r="B112" s="18"/>
      <c r="C112" s="52"/>
      <c r="D112" s="53"/>
      <c r="E112" s="53" t="str">
        <f t="shared" si="74"/>
        <v/>
      </c>
      <c r="F112" s="54"/>
      <c r="G112" s="55">
        <f t="shared" si="75"/>
        <v>0</v>
      </c>
      <c r="H112" s="55">
        <f t="shared" si="76"/>
        <v>0</v>
      </c>
      <c r="I112" s="56">
        <f t="shared" si="77"/>
        <v>0</v>
      </c>
      <c r="J112" s="9"/>
      <c r="K112" s="20"/>
      <c r="L112" s="13"/>
    </row>
    <row r="113" spans="1:12" x14ac:dyDescent="0.3">
      <c r="A113" s="13"/>
      <c r="B113" s="18"/>
      <c r="C113" s="52"/>
      <c r="D113" s="53"/>
      <c r="E113" s="53" t="str">
        <f t="shared" si="74"/>
        <v/>
      </c>
      <c r="F113" s="54"/>
      <c r="G113" s="55">
        <f t="shared" si="75"/>
        <v>0</v>
      </c>
      <c r="H113" s="55">
        <f t="shared" si="76"/>
        <v>0</v>
      </c>
      <c r="I113" s="56">
        <f t="shared" si="77"/>
        <v>0</v>
      </c>
      <c r="J113" s="9"/>
      <c r="K113" s="20"/>
      <c r="L113" s="13"/>
    </row>
    <row r="114" spans="1:12" x14ac:dyDescent="0.3">
      <c r="A114" s="13"/>
      <c r="B114" s="18"/>
      <c r="C114" s="52"/>
      <c r="D114" s="53"/>
      <c r="E114" s="53" t="str">
        <f t="shared" si="74"/>
        <v/>
      </c>
      <c r="F114" s="54"/>
      <c r="G114" s="55">
        <f t="shared" si="75"/>
        <v>0</v>
      </c>
      <c r="H114" s="55">
        <f t="shared" si="76"/>
        <v>0</v>
      </c>
      <c r="I114" s="56">
        <f t="shared" si="77"/>
        <v>0</v>
      </c>
      <c r="J114" s="9"/>
      <c r="K114" s="20"/>
      <c r="L114" s="13"/>
    </row>
    <row r="115" spans="1:12" x14ac:dyDescent="0.3">
      <c r="A115" s="13"/>
      <c r="B115" s="18"/>
      <c r="C115" s="52"/>
      <c r="D115" s="53"/>
      <c r="E115" s="53" t="str">
        <f t="shared" si="74"/>
        <v/>
      </c>
      <c r="F115" s="54"/>
      <c r="G115" s="55">
        <f t="shared" si="75"/>
        <v>0</v>
      </c>
      <c r="H115" s="55">
        <f t="shared" si="76"/>
        <v>0</v>
      </c>
      <c r="I115" s="56">
        <f t="shared" si="77"/>
        <v>0</v>
      </c>
      <c r="J115" s="9"/>
      <c r="K115" s="20"/>
      <c r="L115" s="13"/>
    </row>
    <row r="116" spans="1:12" x14ac:dyDescent="0.3">
      <c r="A116" s="13"/>
      <c r="B116" s="18"/>
      <c r="C116" s="52"/>
      <c r="D116" s="53"/>
      <c r="E116" s="53" t="str">
        <f t="shared" si="74"/>
        <v/>
      </c>
      <c r="F116" s="54"/>
      <c r="G116" s="55">
        <f t="shared" si="75"/>
        <v>0</v>
      </c>
      <c r="H116" s="55">
        <f t="shared" si="76"/>
        <v>0</v>
      </c>
      <c r="I116" s="56">
        <f t="shared" si="77"/>
        <v>0</v>
      </c>
      <c r="J116" s="9"/>
      <c r="K116" s="20"/>
      <c r="L116" s="13"/>
    </row>
    <row r="117" spans="1:12" x14ac:dyDescent="0.3">
      <c r="A117" s="13"/>
      <c r="B117" s="18"/>
      <c r="C117" s="52"/>
      <c r="D117" s="53"/>
      <c r="E117" s="53" t="str">
        <f t="shared" si="74"/>
        <v/>
      </c>
      <c r="F117" s="54"/>
      <c r="G117" s="55">
        <f t="shared" si="75"/>
        <v>0</v>
      </c>
      <c r="H117" s="55">
        <f t="shared" si="76"/>
        <v>0</v>
      </c>
      <c r="I117" s="56">
        <f t="shared" si="77"/>
        <v>0</v>
      </c>
      <c r="J117" s="9"/>
      <c r="K117" s="20"/>
      <c r="L117" s="13"/>
    </row>
    <row r="118" spans="1:12" x14ac:dyDescent="0.3">
      <c r="A118" s="13"/>
      <c r="B118" s="18"/>
      <c r="C118" s="52"/>
      <c r="D118" s="53"/>
      <c r="E118" s="53" t="str">
        <f t="shared" si="74"/>
        <v/>
      </c>
      <c r="F118" s="54"/>
      <c r="G118" s="55">
        <f t="shared" si="75"/>
        <v>0</v>
      </c>
      <c r="H118" s="55">
        <f t="shared" si="76"/>
        <v>0</v>
      </c>
      <c r="I118" s="56">
        <f t="shared" si="77"/>
        <v>0</v>
      </c>
      <c r="J118" s="9"/>
      <c r="K118" s="20"/>
      <c r="L118" s="13"/>
    </row>
    <row r="119" spans="1:12" x14ac:dyDescent="0.3">
      <c r="A119" s="13"/>
      <c r="B119" s="18"/>
      <c r="C119" s="52"/>
      <c r="D119" s="53"/>
      <c r="E119" s="53" t="str">
        <f t="shared" si="74"/>
        <v/>
      </c>
      <c r="F119" s="54"/>
      <c r="G119" s="55">
        <f t="shared" si="75"/>
        <v>0</v>
      </c>
      <c r="H119" s="55">
        <f t="shared" si="76"/>
        <v>0</v>
      </c>
      <c r="I119" s="56">
        <f t="shared" si="77"/>
        <v>0</v>
      </c>
      <c r="J119" s="9"/>
      <c r="K119" s="20"/>
      <c r="L119" s="13"/>
    </row>
    <row r="120" spans="1:12" x14ac:dyDescent="0.3">
      <c r="A120" s="13"/>
      <c r="B120" s="18"/>
      <c r="C120" s="59"/>
      <c r="D120" s="60"/>
      <c r="E120" s="60" t="str">
        <f t="shared" si="74"/>
        <v/>
      </c>
      <c r="F120" s="61"/>
      <c r="G120" s="62">
        <f t="shared" si="75"/>
        <v>0</v>
      </c>
      <c r="H120" s="62">
        <f t="shared" si="76"/>
        <v>0</v>
      </c>
      <c r="I120" s="63">
        <f t="shared" si="77"/>
        <v>0</v>
      </c>
      <c r="J120" s="9"/>
      <c r="K120" s="20"/>
      <c r="L120" s="13"/>
    </row>
    <row r="121" spans="1:12" x14ac:dyDescent="0.3">
      <c r="A121" s="13"/>
      <c r="B121" s="22"/>
      <c r="C121" s="35"/>
      <c r="D121" s="35"/>
      <c r="E121" s="35"/>
      <c r="F121" s="35"/>
      <c r="G121" s="35"/>
      <c r="H121" s="35"/>
      <c r="I121" s="35"/>
      <c r="J121" s="35"/>
      <c r="K121" s="25"/>
      <c r="L121" s="13"/>
    </row>
    <row r="122" spans="1:12" x14ac:dyDescent="0.3">
      <c r="A122" s="13"/>
      <c r="B122" s="13"/>
      <c r="C122" s="13"/>
      <c r="D122" s="13"/>
      <c r="E122" s="13"/>
      <c r="F122" s="13"/>
      <c r="G122" s="13"/>
      <c r="H122" s="13"/>
      <c r="I122" s="13"/>
      <c r="J122" s="13"/>
      <c r="K122" s="13"/>
      <c r="L122" s="13"/>
    </row>
  </sheetData>
  <sheetProtection algorithmName="SHA-512" hashValue="mIzZCFQprHkcI/0gbPwsmiGxiLJ+1ImXgZwLwRjsyaP8ObN5iAYIPHTFidC8odwGTRePt+5ijm0SQY8e5caVZA==" saltValue="yHETz4ZOqpy5erbVDqjXhA==" spinCount="100000" sheet="1" objects="1" scenarios="1"/>
  <mergeCells count="2">
    <mergeCell ref="P18:T18"/>
    <mergeCell ref="D6:I6"/>
  </mergeCells>
  <phoneticPr fontId="9" type="noConversion"/>
  <dataValidations count="1">
    <dataValidation type="date" allowBlank="1" showInputMessage="1" showErrorMessage="1" errorTitle="Date error" error="Enter a date in the following format yyyy-mm-dd" sqref="D21:D120" xr:uid="{354D4C77-0BA0-4019-949A-4ABF45302A93}">
      <formula1>43831</formula1>
      <formula2>73415</formula2>
    </dataValidation>
  </dataValidations>
  <pageMargins left="0.7" right="0.7" top="0.75" bottom="0.75" header="0.3" footer="0.3"/>
  <pageSetup paperSize="9" orientation="portrait" r:id="rId1"/>
  <drawing r:id="rId2"/>
  <legacyDrawing r:id="rId3"/>
  <tableParts count="2">
    <tablePart r:id="rId4"/>
    <tablePart r:id="rId5"/>
  </tableParts>
  <extLst>
    <ext xmlns:x14="http://schemas.microsoft.com/office/spreadsheetml/2009/9/main" uri="{CCE6A557-97BC-4b89-ADB6-D9C93CAAB3DF}">
      <x14:dataValidations xmlns:xm="http://schemas.microsoft.com/office/excel/2006/main" count="5">
        <x14:dataValidation type="list" allowBlank="1" showInputMessage="1" showErrorMessage="1" xr:uid="{65300604-4457-40EE-9E31-8E4C1DFB453C}">
          <x14:formula1>
            <xm:f>Dropdowns!$B$2:$B$188</xm:f>
          </x14:formula1>
          <xm:sqref>F21:F120</xm:sqref>
        </x14:dataValidation>
        <x14:dataValidation type="list" allowBlank="1" showInputMessage="1" showErrorMessage="1" xr:uid="{2D94CD3A-8F97-49AD-B905-1BD2501607AA}">
          <x14:formula1>
            <xm:f>Dropdowns!$A$2:$A$6</xm:f>
          </x14:formula1>
          <xm:sqref>C21:C120 J21</xm:sqref>
        </x14:dataValidation>
        <x14:dataValidation type="list" allowBlank="1" showInputMessage="1" showErrorMessage="1" xr:uid="{68333703-46A8-448F-8AB7-ACF5C8FF34B0}">
          <x14:formula1>
            <xm:f>IF(C21 = "Plant Primary Raw Material (5.1.5)", (OFFSET(Dropdowns!$D$2,0,0,)), Dropdowns!$C$2:$C$6)</xm:f>
          </x14:formula1>
          <xm:sqref>G21:G120</xm:sqref>
        </x14:dataValidation>
        <x14:dataValidation type="list" allowBlank="1" showInputMessage="1" showErrorMessage="1" xr:uid="{9EF94B43-326C-4055-8D93-4D454920D7EE}">
          <x14:formula1>
            <xm:f>IF(C21 = "Plant Primary Raw Material (5.1.5)", (OFFSET(Dropdowns!$D$2,0,0,)), Dropdowns!$C$2:$C$6)</xm:f>
          </x14:formula1>
          <xm:sqref>H21:I120</xm:sqref>
        </x14:dataValidation>
        <x14:dataValidation type="list" allowBlank="1" showInputMessage="1" showErrorMessage="1" xr:uid="{ECE2B028-F3A4-4566-8719-1715C1B7795F}">
          <x14:formula1>
            <xm:f>IF(C22 = "Plant Primary Raw Material (5.1.5)", (OFFSET(Dropdowns!$D$2,0,0,)), Dropdowns!$C$2:$C$6)</xm:f>
          </x14:formula1>
          <xm:sqref>J22:J120</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188"/>
  <sheetViews>
    <sheetView topLeftCell="A19" workbookViewId="0">
      <selection activeCell="B35" sqref="B35"/>
    </sheetView>
  </sheetViews>
  <sheetFormatPr defaultColWidth="8.88671875" defaultRowHeight="14.4" x14ac:dyDescent="0.3"/>
  <cols>
    <col min="1" max="1" width="33.44140625" bestFit="1" customWidth="1"/>
    <col min="2" max="2" width="26.21875" customWidth="1"/>
    <col min="3" max="3" width="61.77734375" bestFit="1" customWidth="1"/>
    <col min="6" max="6" width="41.5546875" customWidth="1"/>
    <col min="7" max="7" width="46.44140625" bestFit="1" customWidth="1"/>
  </cols>
  <sheetData>
    <row r="1" spans="1:4" x14ac:dyDescent="0.3">
      <c r="A1" s="3" t="s">
        <v>6</v>
      </c>
      <c r="B1" s="3" t="s">
        <v>24</v>
      </c>
      <c r="C1" s="3" t="s">
        <v>25</v>
      </c>
      <c r="D1" s="3" t="s">
        <v>26</v>
      </c>
    </row>
    <row r="2" spans="1:4" x14ac:dyDescent="0.3">
      <c r="A2" s="2"/>
      <c r="B2" s="2"/>
      <c r="C2" s="2"/>
      <c r="D2" t="s">
        <v>27</v>
      </c>
    </row>
    <row r="3" spans="1:4" x14ac:dyDescent="0.3">
      <c r="A3" t="s">
        <v>12</v>
      </c>
      <c r="B3" s="5" t="s">
        <v>28</v>
      </c>
      <c r="C3" t="s">
        <v>29</v>
      </c>
    </row>
    <row r="4" spans="1:4" x14ac:dyDescent="0.3">
      <c r="A4" t="s">
        <v>13</v>
      </c>
      <c r="B4" s="4" t="s">
        <v>30</v>
      </c>
      <c r="C4" t="s">
        <v>31</v>
      </c>
    </row>
    <row r="5" spans="1:4" x14ac:dyDescent="0.3">
      <c r="A5" t="s">
        <v>14</v>
      </c>
      <c r="B5" s="4" t="s">
        <v>32</v>
      </c>
      <c r="C5" t="s">
        <v>33</v>
      </c>
    </row>
    <row r="6" spans="1:4" x14ac:dyDescent="0.3">
      <c r="A6" t="s">
        <v>15</v>
      </c>
      <c r="B6" s="4" t="s">
        <v>34</v>
      </c>
      <c r="C6" t="s">
        <v>35</v>
      </c>
    </row>
    <row r="7" spans="1:4" x14ac:dyDescent="0.3">
      <c r="B7" s="4" t="s">
        <v>36</v>
      </c>
    </row>
    <row r="8" spans="1:4" x14ac:dyDescent="0.3">
      <c r="B8" s="4" t="s">
        <v>37</v>
      </c>
    </row>
    <row r="9" spans="1:4" x14ac:dyDescent="0.3">
      <c r="B9" s="4" t="s">
        <v>38</v>
      </c>
    </row>
    <row r="10" spans="1:4" x14ac:dyDescent="0.3">
      <c r="B10" s="4" t="s">
        <v>39</v>
      </c>
    </row>
    <row r="11" spans="1:4" x14ac:dyDescent="0.3">
      <c r="B11" s="4" t="s">
        <v>40</v>
      </c>
    </row>
    <row r="12" spans="1:4" x14ac:dyDescent="0.3">
      <c r="B12" s="4" t="s">
        <v>41</v>
      </c>
    </row>
    <row r="13" spans="1:4" x14ac:dyDescent="0.3">
      <c r="B13" s="4" t="s">
        <v>42</v>
      </c>
    </row>
    <row r="14" spans="1:4" x14ac:dyDescent="0.3">
      <c r="B14" s="4" t="s">
        <v>43</v>
      </c>
    </row>
    <row r="15" spans="1:4" x14ac:dyDescent="0.3">
      <c r="B15" s="4" t="s">
        <v>44</v>
      </c>
    </row>
    <row r="16" spans="1:4" x14ac:dyDescent="0.3">
      <c r="B16" s="4" t="s">
        <v>45</v>
      </c>
    </row>
    <row r="17" spans="2:6" x14ac:dyDescent="0.3">
      <c r="B17" s="4" t="s">
        <v>46</v>
      </c>
    </row>
    <row r="18" spans="2:6" x14ac:dyDescent="0.3">
      <c r="B18" s="4" t="s">
        <v>47</v>
      </c>
    </row>
    <row r="19" spans="2:6" x14ac:dyDescent="0.3">
      <c r="B19" s="4" t="s">
        <v>48</v>
      </c>
    </row>
    <row r="20" spans="2:6" x14ac:dyDescent="0.3">
      <c r="B20" s="4" t="s">
        <v>49</v>
      </c>
    </row>
    <row r="21" spans="2:6" x14ac:dyDescent="0.3">
      <c r="B21" s="4" t="s">
        <v>50</v>
      </c>
    </row>
    <row r="22" spans="2:6" x14ac:dyDescent="0.3">
      <c r="B22" s="4" t="s">
        <v>51</v>
      </c>
    </row>
    <row r="23" spans="2:6" x14ac:dyDescent="0.3">
      <c r="B23" s="4" t="s">
        <v>52</v>
      </c>
    </row>
    <row r="24" spans="2:6" x14ac:dyDescent="0.3">
      <c r="B24" s="4" t="s">
        <v>53</v>
      </c>
      <c r="F24" s="1"/>
    </row>
    <row r="25" spans="2:6" x14ac:dyDescent="0.3">
      <c r="B25" s="4" t="s">
        <v>54</v>
      </c>
    </row>
    <row r="26" spans="2:6" x14ac:dyDescent="0.3">
      <c r="B26" s="4" t="s">
        <v>55</v>
      </c>
    </row>
    <row r="27" spans="2:6" x14ac:dyDescent="0.3">
      <c r="B27" s="4" t="s">
        <v>56</v>
      </c>
    </row>
    <row r="28" spans="2:6" x14ac:dyDescent="0.3">
      <c r="B28" s="4" t="s">
        <v>57</v>
      </c>
    </row>
    <row r="29" spans="2:6" x14ac:dyDescent="0.3">
      <c r="B29" s="4" t="s">
        <v>58</v>
      </c>
    </row>
    <row r="30" spans="2:6" x14ac:dyDescent="0.3">
      <c r="B30" s="4" t="s">
        <v>59</v>
      </c>
    </row>
    <row r="31" spans="2:6" x14ac:dyDescent="0.3">
      <c r="B31" s="4" t="s">
        <v>60</v>
      </c>
    </row>
    <row r="32" spans="2:6" x14ac:dyDescent="0.3">
      <c r="B32" s="4" t="s">
        <v>61</v>
      </c>
    </row>
    <row r="33" spans="2:6" x14ac:dyDescent="0.3">
      <c r="B33" s="4" t="s">
        <v>62</v>
      </c>
    </row>
    <row r="34" spans="2:6" x14ac:dyDescent="0.3">
      <c r="B34" s="4" t="s">
        <v>63</v>
      </c>
    </row>
    <row r="35" spans="2:6" x14ac:dyDescent="0.3">
      <c r="B35" s="4" t="s">
        <v>64</v>
      </c>
    </row>
    <row r="36" spans="2:6" x14ac:dyDescent="0.3">
      <c r="B36" s="4" t="s">
        <v>65</v>
      </c>
    </row>
    <row r="37" spans="2:6" x14ac:dyDescent="0.3">
      <c r="B37" s="4" t="s">
        <v>66</v>
      </c>
    </row>
    <row r="38" spans="2:6" x14ac:dyDescent="0.3">
      <c r="B38" s="4" t="s">
        <v>67</v>
      </c>
    </row>
    <row r="39" spans="2:6" x14ac:dyDescent="0.3">
      <c r="B39" s="4" t="s">
        <v>68</v>
      </c>
    </row>
    <row r="40" spans="2:6" x14ac:dyDescent="0.3">
      <c r="B40" s="4" t="s">
        <v>69</v>
      </c>
    </row>
    <row r="41" spans="2:6" x14ac:dyDescent="0.3">
      <c r="B41" s="4" t="s">
        <v>70</v>
      </c>
      <c r="F41" s="2"/>
    </row>
    <row r="42" spans="2:6" x14ac:dyDescent="0.3">
      <c r="B42" s="4" t="s">
        <v>71</v>
      </c>
    </row>
    <row r="43" spans="2:6" x14ac:dyDescent="0.3">
      <c r="B43" s="4" t="s">
        <v>72</v>
      </c>
    </row>
    <row r="44" spans="2:6" x14ac:dyDescent="0.3">
      <c r="B44" s="4" t="s">
        <v>73</v>
      </c>
    </row>
    <row r="45" spans="2:6" x14ac:dyDescent="0.3">
      <c r="B45" s="4" t="s">
        <v>74</v>
      </c>
    </row>
    <row r="46" spans="2:6" x14ac:dyDescent="0.3">
      <c r="B46" s="4" t="s">
        <v>75</v>
      </c>
    </row>
    <row r="47" spans="2:6" x14ac:dyDescent="0.3">
      <c r="B47" s="4" t="s">
        <v>76</v>
      </c>
    </row>
    <row r="48" spans="2:6" x14ac:dyDescent="0.3">
      <c r="B48" s="4" t="s">
        <v>77</v>
      </c>
    </row>
    <row r="49" spans="2:2" x14ac:dyDescent="0.3">
      <c r="B49" s="4" t="s">
        <v>78</v>
      </c>
    </row>
    <row r="50" spans="2:2" x14ac:dyDescent="0.3">
      <c r="B50" s="4" t="s">
        <v>79</v>
      </c>
    </row>
    <row r="51" spans="2:2" x14ac:dyDescent="0.3">
      <c r="B51" s="4" t="s">
        <v>80</v>
      </c>
    </row>
    <row r="52" spans="2:2" x14ac:dyDescent="0.3">
      <c r="B52" s="4" t="s">
        <v>81</v>
      </c>
    </row>
    <row r="53" spans="2:2" x14ac:dyDescent="0.3">
      <c r="B53" s="4" t="s">
        <v>82</v>
      </c>
    </row>
    <row r="54" spans="2:2" x14ac:dyDescent="0.3">
      <c r="B54" s="4" t="s">
        <v>83</v>
      </c>
    </row>
    <row r="55" spans="2:2" x14ac:dyDescent="0.3">
      <c r="B55" s="4" t="s">
        <v>84</v>
      </c>
    </row>
    <row r="56" spans="2:2" x14ac:dyDescent="0.3">
      <c r="B56" s="4" t="s">
        <v>85</v>
      </c>
    </row>
    <row r="57" spans="2:2" x14ac:dyDescent="0.3">
      <c r="B57" s="4" t="s">
        <v>86</v>
      </c>
    </row>
    <row r="58" spans="2:2" x14ac:dyDescent="0.3">
      <c r="B58" s="4" t="s">
        <v>87</v>
      </c>
    </row>
    <row r="59" spans="2:2" x14ac:dyDescent="0.3">
      <c r="B59" s="4" t="s">
        <v>88</v>
      </c>
    </row>
    <row r="60" spans="2:2" x14ac:dyDescent="0.3">
      <c r="B60" s="4" t="s">
        <v>89</v>
      </c>
    </row>
    <row r="61" spans="2:2" x14ac:dyDescent="0.3">
      <c r="B61" s="4" t="s">
        <v>90</v>
      </c>
    </row>
    <row r="62" spans="2:2" x14ac:dyDescent="0.3">
      <c r="B62" s="4" t="s">
        <v>91</v>
      </c>
    </row>
    <row r="63" spans="2:2" x14ac:dyDescent="0.3">
      <c r="B63" s="4" t="s">
        <v>92</v>
      </c>
    </row>
    <row r="64" spans="2:2" x14ac:dyDescent="0.3">
      <c r="B64" s="4" t="s">
        <v>93</v>
      </c>
    </row>
    <row r="65" spans="2:2" x14ac:dyDescent="0.3">
      <c r="B65" s="4" t="s">
        <v>94</v>
      </c>
    </row>
    <row r="66" spans="2:2" x14ac:dyDescent="0.3">
      <c r="B66" s="4" t="s">
        <v>95</v>
      </c>
    </row>
    <row r="67" spans="2:2" x14ac:dyDescent="0.3">
      <c r="B67" s="4" t="s">
        <v>96</v>
      </c>
    </row>
    <row r="68" spans="2:2" x14ac:dyDescent="0.3">
      <c r="B68" s="4" t="s">
        <v>97</v>
      </c>
    </row>
    <row r="69" spans="2:2" x14ac:dyDescent="0.3">
      <c r="B69" s="4" t="s">
        <v>98</v>
      </c>
    </row>
    <row r="70" spans="2:2" x14ac:dyDescent="0.3">
      <c r="B70" s="4" t="s">
        <v>99</v>
      </c>
    </row>
    <row r="71" spans="2:2" x14ac:dyDescent="0.3">
      <c r="B71" s="4" t="s">
        <v>100</v>
      </c>
    </row>
    <row r="72" spans="2:2" x14ac:dyDescent="0.3">
      <c r="B72" s="4" t="s">
        <v>101</v>
      </c>
    </row>
    <row r="73" spans="2:2" x14ac:dyDescent="0.3">
      <c r="B73" s="4" t="s">
        <v>102</v>
      </c>
    </row>
    <row r="74" spans="2:2" x14ac:dyDescent="0.3">
      <c r="B74" s="4" t="s">
        <v>103</v>
      </c>
    </row>
    <row r="75" spans="2:2" x14ac:dyDescent="0.3">
      <c r="B75" s="4" t="s">
        <v>104</v>
      </c>
    </row>
    <row r="76" spans="2:2" x14ac:dyDescent="0.3">
      <c r="B76" s="4" t="s">
        <v>105</v>
      </c>
    </row>
    <row r="77" spans="2:2" x14ac:dyDescent="0.3">
      <c r="B77" s="4" t="s">
        <v>106</v>
      </c>
    </row>
    <row r="78" spans="2:2" x14ac:dyDescent="0.3">
      <c r="B78" s="4" t="s">
        <v>107</v>
      </c>
    </row>
    <row r="79" spans="2:2" x14ac:dyDescent="0.3">
      <c r="B79" s="4" t="s">
        <v>108</v>
      </c>
    </row>
    <row r="80" spans="2:2" x14ac:dyDescent="0.3">
      <c r="B80" s="4" t="s">
        <v>109</v>
      </c>
    </row>
    <row r="81" spans="2:2" x14ac:dyDescent="0.3">
      <c r="B81" s="4" t="s">
        <v>110</v>
      </c>
    </row>
    <row r="82" spans="2:2" x14ac:dyDescent="0.3">
      <c r="B82" s="4" t="s">
        <v>111</v>
      </c>
    </row>
    <row r="83" spans="2:2" x14ac:dyDescent="0.3">
      <c r="B83" s="4" t="s">
        <v>112</v>
      </c>
    </row>
    <row r="84" spans="2:2" x14ac:dyDescent="0.3">
      <c r="B84" s="4" t="s">
        <v>113</v>
      </c>
    </row>
    <row r="85" spans="2:2" x14ac:dyDescent="0.3">
      <c r="B85" s="4" t="s">
        <v>114</v>
      </c>
    </row>
    <row r="86" spans="2:2" x14ac:dyDescent="0.3">
      <c r="B86" s="4" t="s">
        <v>115</v>
      </c>
    </row>
    <row r="87" spans="2:2" x14ac:dyDescent="0.3">
      <c r="B87" s="4" t="s">
        <v>116</v>
      </c>
    </row>
    <row r="88" spans="2:2" x14ac:dyDescent="0.3">
      <c r="B88" s="4" t="s">
        <v>117</v>
      </c>
    </row>
    <row r="89" spans="2:2" x14ac:dyDescent="0.3">
      <c r="B89" s="4" t="s">
        <v>118</v>
      </c>
    </row>
    <row r="90" spans="2:2" x14ac:dyDescent="0.3">
      <c r="B90" s="4" t="s">
        <v>119</v>
      </c>
    </row>
    <row r="91" spans="2:2" x14ac:dyDescent="0.3">
      <c r="B91" s="4" t="s">
        <v>120</v>
      </c>
    </row>
    <row r="92" spans="2:2" x14ac:dyDescent="0.3">
      <c r="B92" s="4" t="s">
        <v>121</v>
      </c>
    </row>
    <row r="93" spans="2:2" x14ac:dyDescent="0.3">
      <c r="B93" s="4" t="s">
        <v>122</v>
      </c>
    </row>
    <row r="94" spans="2:2" x14ac:dyDescent="0.3">
      <c r="B94" s="4" t="s">
        <v>123</v>
      </c>
    </row>
    <row r="95" spans="2:2" x14ac:dyDescent="0.3">
      <c r="B95" s="4" t="s">
        <v>124</v>
      </c>
    </row>
    <row r="96" spans="2:2" x14ac:dyDescent="0.3">
      <c r="B96" s="4" t="s">
        <v>125</v>
      </c>
    </row>
    <row r="97" spans="2:2" x14ac:dyDescent="0.3">
      <c r="B97" s="4" t="s">
        <v>126</v>
      </c>
    </row>
    <row r="98" spans="2:2" x14ac:dyDescent="0.3">
      <c r="B98" s="4" t="s">
        <v>127</v>
      </c>
    </row>
    <row r="99" spans="2:2" x14ac:dyDescent="0.3">
      <c r="B99" s="4" t="s">
        <v>128</v>
      </c>
    </row>
    <row r="100" spans="2:2" x14ac:dyDescent="0.3">
      <c r="B100" s="4" t="s">
        <v>129</v>
      </c>
    </row>
    <row r="101" spans="2:2" x14ac:dyDescent="0.3">
      <c r="B101" s="4" t="s">
        <v>130</v>
      </c>
    </row>
    <row r="102" spans="2:2" x14ac:dyDescent="0.3">
      <c r="B102" s="4" t="s">
        <v>131</v>
      </c>
    </row>
    <row r="103" spans="2:2" x14ac:dyDescent="0.3">
      <c r="B103" s="4" t="s">
        <v>132</v>
      </c>
    </row>
    <row r="104" spans="2:2" x14ac:dyDescent="0.3">
      <c r="B104" s="4" t="s">
        <v>133</v>
      </c>
    </row>
    <row r="105" spans="2:2" x14ac:dyDescent="0.3">
      <c r="B105" s="4" t="s">
        <v>134</v>
      </c>
    </row>
    <row r="106" spans="2:2" x14ac:dyDescent="0.3">
      <c r="B106" s="4" t="s">
        <v>135</v>
      </c>
    </row>
    <row r="107" spans="2:2" x14ac:dyDescent="0.3">
      <c r="B107" s="4" t="s">
        <v>136</v>
      </c>
    </row>
    <row r="108" spans="2:2" x14ac:dyDescent="0.3">
      <c r="B108" s="4" t="s">
        <v>137</v>
      </c>
    </row>
    <row r="109" spans="2:2" x14ac:dyDescent="0.3">
      <c r="B109" s="4" t="s">
        <v>138</v>
      </c>
    </row>
    <row r="110" spans="2:2" x14ac:dyDescent="0.3">
      <c r="B110" s="4" t="s">
        <v>139</v>
      </c>
    </row>
    <row r="111" spans="2:2" x14ac:dyDescent="0.3">
      <c r="B111" s="4" t="s">
        <v>140</v>
      </c>
    </row>
    <row r="112" spans="2:2" x14ac:dyDescent="0.3">
      <c r="B112" s="4" t="s">
        <v>141</v>
      </c>
    </row>
    <row r="113" spans="2:2" x14ac:dyDescent="0.3">
      <c r="B113" s="4" t="s">
        <v>142</v>
      </c>
    </row>
    <row r="114" spans="2:2" x14ac:dyDescent="0.3">
      <c r="B114" s="4" t="s">
        <v>143</v>
      </c>
    </row>
    <row r="115" spans="2:2" x14ac:dyDescent="0.3">
      <c r="B115" s="4" t="s">
        <v>144</v>
      </c>
    </row>
    <row r="116" spans="2:2" x14ac:dyDescent="0.3">
      <c r="B116" s="4" t="s">
        <v>145</v>
      </c>
    </row>
    <row r="117" spans="2:2" x14ac:dyDescent="0.3">
      <c r="B117" s="4" t="s">
        <v>146</v>
      </c>
    </row>
    <row r="118" spans="2:2" x14ac:dyDescent="0.3">
      <c r="B118" s="4" t="s">
        <v>147</v>
      </c>
    </row>
    <row r="119" spans="2:2" x14ac:dyDescent="0.3">
      <c r="B119" s="4" t="s">
        <v>148</v>
      </c>
    </row>
    <row r="120" spans="2:2" x14ac:dyDescent="0.3">
      <c r="B120" s="4" t="s">
        <v>149</v>
      </c>
    </row>
    <row r="121" spans="2:2" x14ac:dyDescent="0.3">
      <c r="B121" s="4" t="s">
        <v>150</v>
      </c>
    </row>
    <row r="122" spans="2:2" x14ac:dyDescent="0.3">
      <c r="B122" s="4" t="s">
        <v>151</v>
      </c>
    </row>
    <row r="123" spans="2:2" x14ac:dyDescent="0.3">
      <c r="B123" s="4" t="s">
        <v>152</v>
      </c>
    </row>
    <row r="124" spans="2:2" x14ac:dyDescent="0.3">
      <c r="B124" s="4" t="s">
        <v>153</v>
      </c>
    </row>
    <row r="125" spans="2:2" x14ac:dyDescent="0.3">
      <c r="B125" s="4" t="s">
        <v>154</v>
      </c>
    </row>
    <row r="126" spans="2:2" x14ac:dyDescent="0.3">
      <c r="B126" s="4" t="s">
        <v>155</v>
      </c>
    </row>
    <row r="127" spans="2:2" x14ac:dyDescent="0.3">
      <c r="B127" s="4" t="s">
        <v>156</v>
      </c>
    </row>
    <row r="128" spans="2:2" x14ac:dyDescent="0.3">
      <c r="B128" s="4" t="s">
        <v>157</v>
      </c>
    </row>
    <row r="129" spans="2:2" x14ac:dyDescent="0.3">
      <c r="B129" s="4" t="s">
        <v>158</v>
      </c>
    </row>
    <row r="130" spans="2:2" x14ac:dyDescent="0.3">
      <c r="B130" s="4" t="s">
        <v>159</v>
      </c>
    </row>
    <row r="131" spans="2:2" x14ac:dyDescent="0.3">
      <c r="B131" s="4" t="s">
        <v>160</v>
      </c>
    </row>
    <row r="132" spans="2:2" x14ac:dyDescent="0.3">
      <c r="B132" s="4" t="s">
        <v>161</v>
      </c>
    </row>
    <row r="133" spans="2:2" x14ac:dyDescent="0.3">
      <c r="B133" s="4" t="s">
        <v>162</v>
      </c>
    </row>
    <row r="134" spans="2:2" x14ac:dyDescent="0.3">
      <c r="B134" s="4" t="s">
        <v>163</v>
      </c>
    </row>
    <row r="135" spans="2:2" x14ac:dyDescent="0.3">
      <c r="B135" s="4" t="s">
        <v>164</v>
      </c>
    </row>
    <row r="136" spans="2:2" x14ac:dyDescent="0.3">
      <c r="B136" s="4" t="s">
        <v>165</v>
      </c>
    </row>
    <row r="137" spans="2:2" x14ac:dyDescent="0.3">
      <c r="B137" s="4" t="s">
        <v>166</v>
      </c>
    </row>
    <row r="138" spans="2:2" x14ac:dyDescent="0.3">
      <c r="B138" s="4" t="s">
        <v>167</v>
      </c>
    </row>
    <row r="139" spans="2:2" x14ac:dyDescent="0.3">
      <c r="B139" s="4" t="s">
        <v>168</v>
      </c>
    </row>
    <row r="140" spans="2:2" x14ac:dyDescent="0.3">
      <c r="B140" s="4" t="s">
        <v>169</v>
      </c>
    </row>
    <row r="141" spans="2:2" x14ac:dyDescent="0.3">
      <c r="B141" s="4" t="s">
        <v>170</v>
      </c>
    </row>
    <row r="142" spans="2:2" x14ac:dyDescent="0.3">
      <c r="B142" s="4" t="s">
        <v>171</v>
      </c>
    </row>
    <row r="143" spans="2:2" x14ac:dyDescent="0.3">
      <c r="B143" s="4" t="s">
        <v>172</v>
      </c>
    </row>
    <row r="144" spans="2:2" x14ac:dyDescent="0.3">
      <c r="B144" s="4" t="s">
        <v>173</v>
      </c>
    </row>
    <row r="145" spans="2:2" x14ac:dyDescent="0.3">
      <c r="B145" s="4" t="s">
        <v>174</v>
      </c>
    </row>
    <row r="146" spans="2:2" x14ac:dyDescent="0.3">
      <c r="B146" s="4" t="s">
        <v>175</v>
      </c>
    </row>
    <row r="147" spans="2:2" x14ac:dyDescent="0.3">
      <c r="B147" s="4" t="s">
        <v>176</v>
      </c>
    </row>
    <row r="148" spans="2:2" x14ac:dyDescent="0.3">
      <c r="B148" s="4" t="s">
        <v>177</v>
      </c>
    </row>
    <row r="149" spans="2:2" x14ac:dyDescent="0.3">
      <c r="B149" s="4" t="s">
        <v>178</v>
      </c>
    </row>
    <row r="150" spans="2:2" x14ac:dyDescent="0.3">
      <c r="B150" s="4" t="s">
        <v>179</v>
      </c>
    </row>
    <row r="151" spans="2:2" x14ac:dyDescent="0.3">
      <c r="B151" s="4" t="s">
        <v>180</v>
      </c>
    </row>
    <row r="152" spans="2:2" x14ac:dyDescent="0.3">
      <c r="B152" s="4" t="s">
        <v>181</v>
      </c>
    </row>
    <row r="153" spans="2:2" x14ac:dyDescent="0.3">
      <c r="B153" s="4" t="s">
        <v>182</v>
      </c>
    </row>
    <row r="154" spans="2:2" x14ac:dyDescent="0.3">
      <c r="B154" s="4" t="s">
        <v>183</v>
      </c>
    </row>
    <row r="155" spans="2:2" x14ac:dyDescent="0.3">
      <c r="B155" s="4" t="s">
        <v>184</v>
      </c>
    </row>
    <row r="156" spans="2:2" x14ac:dyDescent="0.3">
      <c r="B156" s="4" t="s">
        <v>185</v>
      </c>
    </row>
    <row r="157" spans="2:2" x14ac:dyDescent="0.3">
      <c r="B157" s="4" t="s">
        <v>186</v>
      </c>
    </row>
    <row r="158" spans="2:2" x14ac:dyDescent="0.3">
      <c r="B158" s="4" t="s">
        <v>187</v>
      </c>
    </row>
    <row r="159" spans="2:2" x14ac:dyDescent="0.3">
      <c r="B159" s="4" t="s">
        <v>188</v>
      </c>
    </row>
    <row r="160" spans="2:2" x14ac:dyDescent="0.3">
      <c r="B160" s="4" t="s">
        <v>189</v>
      </c>
    </row>
    <row r="161" spans="2:2" x14ac:dyDescent="0.3">
      <c r="B161" s="4" t="s">
        <v>190</v>
      </c>
    </row>
    <row r="162" spans="2:2" x14ac:dyDescent="0.3">
      <c r="B162" s="4" t="s">
        <v>191</v>
      </c>
    </row>
    <row r="163" spans="2:2" x14ac:dyDescent="0.3">
      <c r="B163" s="4" t="s">
        <v>192</v>
      </c>
    </row>
    <row r="164" spans="2:2" x14ac:dyDescent="0.3">
      <c r="B164" s="4" t="s">
        <v>193</v>
      </c>
    </row>
    <row r="165" spans="2:2" x14ac:dyDescent="0.3">
      <c r="B165" s="4" t="s">
        <v>194</v>
      </c>
    </row>
    <row r="166" spans="2:2" x14ac:dyDescent="0.3">
      <c r="B166" s="4" t="s">
        <v>195</v>
      </c>
    </row>
    <row r="167" spans="2:2" x14ac:dyDescent="0.3">
      <c r="B167" s="4" t="s">
        <v>196</v>
      </c>
    </row>
    <row r="168" spans="2:2" x14ac:dyDescent="0.3">
      <c r="B168" s="4" t="s">
        <v>197</v>
      </c>
    </row>
    <row r="169" spans="2:2" x14ac:dyDescent="0.3">
      <c r="B169" s="4" t="s">
        <v>198</v>
      </c>
    </row>
    <row r="170" spans="2:2" x14ac:dyDescent="0.3">
      <c r="B170" s="4" t="s">
        <v>199</v>
      </c>
    </row>
    <row r="171" spans="2:2" x14ac:dyDescent="0.3">
      <c r="B171" s="4" t="s">
        <v>200</v>
      </c>
    </row>
    <row r="172" spans="2:2" x14ac:dyDescent="0.3">
      <c r="B172" s="4" t="s">
        <v>201</v>
      </c>
    </row>
    <row r="173" spans="2:2" x14ac:dyDescent="0.3">
      <c r="B173" s="4" t="s">
        <v>202</v>
      </c>
    </row>
    <row r="174" spans="2:2" x14ac:dyDescent="0.3">
      <c r="B174" s="4" t="s">
        <v>203</v>
      </c>
    </row>
    <row r="175" spans="2:2" x14ac:dyDescent="0.3">
      <c r="B175" s="4" t="s">
        <v>204</v>
      </c>
    </row>
    <row r="176" spans="2:2" x14ac:dyDescent="0.3">
      <c r="B176" s="4" t="s">
        <v>205</v>
      </c>
    </row>
    <row r="177" spans="2:2" x14ac:dyDescent="0.3">
      <c r="B177" s="4" t="s">
        <v>206</v>
      </c>
    </row>
    <row r="178" spans="2:2" x14ac:dyDescent="0.3">
      <c r="B178" s="4" t="s">
        <v>207</v>
      </c>
    </row>
    <row r="179" spans="2:2" x14ac:dyDescent="0.3">
      <c r="B179" s="4" t="s">
        <v>208</v>
      </c>
    </row>
    <row r="180" spans="2:2" x14ac:dyDescent="0.3">
      <c r="B180" s="4" t="s">
        <v>209</v>
      </c>
    </row>
    <row r="181" spans="2:2" x14ac:dyDescent="0.3">
      <c r="B181" s="4" t="s">
        <v>210</v>
      </c>
    </row>
    <row r="182" spans="2:2" x14ac:dyDescent="0.3">
      <c r="B182" s="4" t="s">
        <v>211</v>
      </c>
    </row>
    <row r="183" spans="2:2" x14ac:dyDescent="0.3">
      <c r="B183" s="4" t="s">
        <v>212</v>
      </c>
    </row>
    <row r="184" spans="2:2" x14ac:dyDescent="0.3">
      <c r="B184" s="4" t="s">
        <v>213</v>
      </c>
    </row>
    <row r="185" spans="2:2" x14ac:dyDescent="0.3">
      <c r="B185" s="4" t="s">
        <v>214</v>
      </c>
    </row>
    <row r="186" spans="2:2" x14ac:dyDescent="0.3">
      <c r="B186" s="4" t="s">
        <v>215</v>
      </c>
    </row>
    <row r="187" spans="2:2" x14ac:dyDescent="0.3">
      <c r="B187" s="4" t="s">
        <v>216</v>
      </c>
    </row>
    <row r="188" spans="2:2" x14ac:dyDescent="0.3">
      <c r="B188" s="4" t="s">
        <v>217</v>
      </c>
    </row>
  </sheetData>
  <conditionalFormatting sqref="B4:B188">
    <cfRule type="containsText" dxfId="2" priority="1" operator="containsText" text="low">
      <formula>NOT(ISERROR(SEARCH("low",B4)))</formula>
    </cfRule>
    <cfRule type="containsText" dxfId="1" priority="2" operator="containsText" text="medium">
      <formula>NOT(ISERROR(SEARCH("medium",B4)))</formula>
    </cfRule>
    <cfRule type="beginsWith" dxfId="0" priority="3" operator="beginsWith" text="high">
      <formula>LEFT(B4,LEN("high"))="high"</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7852D733EC456B45AC0D825EC0C1B743" ma:contentTypeVersion="16" ma:contentTypeDescription="Create a new document." ma:contentTypeScope="" ma:versionID="7065fc0b92a64cab909e81e6b8cc4108">
  <xsd:schema xmlns:xsd="http://www.w3.org/2001/XMLSchema" xmlns:xs="http://www.w3.org/2001/XMLSchema" xmlns:p="http://schemas.microsoft.com/office/2006/metadata/properties" xmlns:ns2="de184e44-b4f0-457a-bbef-1addc2f39e16" xmlns:ns3="b84d27a1-ef82-4885-96cd-4e64870be6b5" targetNamespace="http://schemas.microsoft.com/office/2006/metadata/properties" ma:root="true" ma:fieldsID="a60042620eff31c8523a9018863bb81e" ns2:_="" ns3:_="">
    <xsd:import namespace="de184e44-b4f0-457a-bbef-1addc2f39e16"/>
    <xsd:import namespace="b84d27a1-ef82-4885-96cd-4e64870be6b5"/>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MediaServiceSearchPropertie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element ref="ns2:Status" minOccurs="0"/>
                <xsd:element ref="ns2:lcf76f155ced4ddcb4097134ff3c332f" minOccurs="0"/>
                <xsd:element ref="ns3:TaxCatchAll" minOccurs="0"/>
                <xsd:element ref="ns2:MediaServiceOCR" minOccurs="0"/>
                <xsd:element ref="ns2:Reviewe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e184e44-b4f0-457a-bbef-1addc2f39e1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Status" ma:index="18" nillable="true" ma:displayName="Status" ma:format="Dropdown" ma:internalName="Status">
      <xsd:simpleType>
        <xsd:union memberTypes="dms:Text">
          <xsd:simpleType>
            <xsd:restriction base="dms:Choice">
              <xsd:enumeration value="Approved"/>
              <xsd:enumeration value="Pending"/>
              <xsd:enumeration value="Not approved"/>
              <xsd:enumeration value="Needs Attention"/>
              <xsd:enumeration value="Prioritise"/>
            </xsd:restriction>
          </xsd:simpleType>
        </xsd:unio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7a0dbe1-8282-4a1b-9e52-b81f8cfc2a01"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Reviewer" ma:index="23" nillable="true" ma:displayName="Reviewer" ma:format="Dropdown" ma:list="UserInfo" ma:SharePointGroup="0" ma:internalName="Reviewer">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b84d27a1-ef82-4885-96cd-4e64870be6b5"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1" nillable="true" ma:displayName="Taxonomy Catch All Column" ma:hidden="true" ma:list="{dc38a77f-ea80-48b9-8273-f313b9447f5c}" ma:internalName="TaxCatchAll" ma:showField="CatchAllData" ma:web="b84d27a1-ef82-4885-96cd-4e64870be6b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b84d27a1-ef82-4885-96cd-4e64870be6b5" xsi:nil="true"/>
    <Status xmlns="de184e44-b4f0-457a-bbef-1addc2f39e16" xsi:nil="true"/>
    <lcf76f155ced4ddcb4097134ff3c332f xmlns="de184e44-b4f0-457a-bbef-1addc2f39e16">
      <Terms xmlns="http://schemas.microsoft.com/office/infopath/2007/PartnerControls"/>
    </lcf76f155ced4ddcb4097134ff3c332f>
    <Reviewer xmlns="de184e44-b4f0-457a-bbef-1addc2f39e16">
      <UserInfo>
        <DisplayName/>
        <AccountId xsi:nil="true"/>
        <AccountType/>
      </UserInfo>
    </Reviewer>
  </documentManagement>
</p:properties>
</file>

<file path=customXml/itemProps1.xml><?xml version="1.0" encoding="utf-8"?>
<ds:datastoreItem xmlns:ds="http://schemas.openxmlformats.org/officeDocument/2006/customXml" ds:itemID="{D1E6364E-12AE-40A9-AACE-26ADEB1BB000}">
  <ds:schemaRefs>
    <ds:schemaRef ds:uri="http://schemas.microsoft.com/sharepoint/v3/contenttype/forms"/>
  </ds:schemaRefs>
</ds:datastoreItem>
</file>

<file path=customXml/itemProps2.xml><?xml version="1.0" encoding="utf-8"?>
<ds:datastoreItem xmlns:ds="http://schemas.openxmlformats.org/officeDocument/2006/customXml" ds:itemID="{E5E9B2FA-6ED5-4DA6-9498-799B51078E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e184e44-b4f0-457a-bbef-1addc2f39e16"/>
    <ds:schemaRef ds:uri="b84d27a1-ef82-4885-96cd-4e64870be6b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965DC477-41BF-4FA3-890A-77276CF2B7DF}">
  <ds:schemaRefs>
    <ds:schemaRef ds:uri="http://purl.org/dc/elements/1.1/"/>
    <ds:schemaRef ds:uri="http://schemas.microsoft.com/office/2006/documentManagement/types"/>
    <ds:schemaRef ds:uri="de184e44-b4f0-457a-bbef-1addc2f39e16"/>
    <ds:schemaRef ds:uri="http://purl.org/dc/dcmitype/"/>
    <ds:schemaRef ds:uri="http://schemas.microsoft.com/office/infopath/2007/PartnerControls"/>
    <ds:schemaRef ds:uri="http://schemas.openxmlformats.org/package/2006/metadata/core-properties"/>
    <ds:schemaRef ds:uri="b84d27a1-ef82-4885-96cd-4e64870be6b5"/>
    <ds:schemaRef ds:uri="http://schemas.microsoft.com/office/2006/metadata/properties"/>
    <ds:schemaRef ds:uri="http://www.w3.org/XML/1998/namespac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2.2.10 and 5.1.12</vt:lpstr>
      <vt:lpstr>Dropdowns</vt:lpstr>
    </vt:vector>
  </TitlesOfParts>
  <Manager/>
  <Company>ASC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Jennifer Glancy</dc:creator>
  <cp:keywords/>
  <dc:description/>
  <cp:lastModifiedBy>Joko Susilo</cp:lastModifiedBy>
  <cp:revision/>
  <dcterms:created xsi:type="dcterms:W3CDTF">2021-02-12T08:51:01Z</dcterms:created>
  <dcterms:modified xsi:type="dcterms:W3CDTF">2025-07-24T10:37:24Z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0x0101007852D733EC456B45AC0D825EC0C1B743</vt:lpwstr>
  </property>
  <property fmtid="{D5CDD505-2E9C-101B-9397-08002B2CF9AE}" pid="3" name="Order">
    <vt:r8>2400900</vt:r8>
  </property>
  <property fmtid="{D5CDD505-2E9C-101B-9397-08002B2CF9AE}" pid="4" name="MediaServiceImageTags">
    <vt:lpwstr/>
  </property>
</Properties>
</file>